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15" sheetId="1" r:id="rId1"/>
  </sheets>
  <definedNames/>
  <calcPr fullCalcOnLoad="1"/>
</workbook>
</file>

<file path=xl/sharedStrings.xml><?xml version="1.0" encoding="utf-8"?>
<sst xmlns="http://schemas.openxmlformats.org/spreadsheetml/2006/main" count="257" uniqueCount="248">
  <si>
    <t>150  PRODUCTIVIDAD</t>
  </si>
  <si>
    <t>151  GRATIFICACIONES</t>
  </si>
  <si>
    <t>214  ELEMENTOS DE TRANSPORTE</t>
  </si>
  <si>
    <t>215  MOBILIARIO Y ENSERES</t>
  </si>
  <si>
    <t>220.04  GASTOS EN FOTOCOPIAS</t>
  </si>
  <si>
    <t>221.04  VESTUARIO</t>
  </si>
  <si>
    <t>223  TRANSPORTES</t>
  </si>
  <si>
    <t>224  PRIMAS DE SEGUROS</t>
  </si>
  <si>
    <t>226.99  OTROS GASTOS</t>
  </si>
  <si>
    <t>319  OTROS GASTOS FINANCIEROS</t>
  </si>
  <si>
    <t>349  OTROS GASTOS FINANCIEROS</t>
  </si>
  <si>
    <t>352  INTERESES DE DEMORA</t>
  </si>
  <si>
    <t>359  OTROS GASTOS FINANCIEROS</t>
  </si>
  <si>
    <t>480.06  BECAS EN FORMACION</t>
  </si>
  <si>
    <t>480.09  CU. PATRONAL BEC EN FO.</t>
  </si>
  <si>
    <t>481.10  AY. AL DE. EN MO. DE. DO.</t>
  </si>
  <si>
    <t>640.11  OTROS GASTOS</t>
  </si>
  <si>
    <t>640.13  BE. CO. CA. A PR. DE IN.</t>
  </si>
  <si>
    <t>640.14  CO. PD. FU. CO. CA. A PR.</t>
  </si>
  <si>
    <t>640.15  CO. PD. LA. CO. CA. A PR.</t>
  </si>
  <si>
    <t>640.16  CO. PA. FU. CO. CA. A PR.</t>
  </si>
  <si>
    <t>640.17  CO. PA. LA. CO. CA. A PR.</t>
  </si>
  <si>
    <t>640.19  COLABORACIÓN BECARIOS</t>
  </si>
  <si>
    <t>DENOMINACIÓN</t>
  </si>
  <si>
    <t>ARTÍCULO 12 FUNCIONARIOS</t>
  </si>
  <si>
    <t>120  RETRIBUCIONES BÁSICAS</t>
  </si>
  <si>
    <t>121  RETRIBUCIONES COMPLEMENTARIAS</t>
  </si>
  <si>
    <t>ARTÍCULO 13 LABORALES</t>
  </si>
  <si>
    <t>130  RETRIBUCIONES  PERS. LABORAL FIJO</t>
  </si>
  <si>
    <t>133  RETRIBUCIONES  PERS. LABORAL CONTRATADO</t>
  </si>
  <si>
    <t>ARTÍCULO 14 OTRO PERSONAL</t>
  </si>
  <si>
    <t>143.00 PROFESORES CONTRATADOS EMÉRITOS</t>
  </si>
  <si>
    <t>143.05 OTRO PERSONAL CONTRATADO</t>
  </si>
  <si>
    <t>ARTÍCULO 15 INCENTIVOS AL RENDIMIENTO</t>
  </si>
  <si>
    <t>ARTÍCULO 16 CUOTAS, PRESTACIONES Y GASTOS SOCIALES</t>
  </si>
  <si>
    <t>162.01 BENEFICIOS SOCIALES</t>
  </si>
  <si>
    <t>162.02 JUBILACIÓN</t>
  </si>
  <si>
    <t>162.03 INVALIDEZ Y FALLECIMIENTO</t>
  </si>
  <si>
    <t>162.05 PLAN DE PENSIONES</t>
  </si>
  <si>
    <t>TOTAL CAPÍTULO 1 - GASTOS DE PERSONAL</t>
  </si>
  <si>
    <t>ARTÍCULO 20 ARRENDAMIENTOS Y CÁNONES</t>
  </si>
  <si>
    <t>202  ARREND. DE EDIFICIOS . Y OTRAS. CONST.</t>
  </si>
  <si>
    <t>203  ARREND. MAQUINAR. INSTALAC. Y UTILLAJE</t>
  </si>
  <si>
    <t>204  ARREND. MATERIAL DE TRANSPORTE</t>
  </si>
  <si>
    <t>205  ARRREND. MOBILIARIO Y ENSERES</t>
  </si>
  <si>
    <t>206  ARREND. EQUIPOS. PROCES. DE INFORM.</t>
  </si>
  <si>
    <t>208  ARREND. OTRO INMOVILIZ. MATERIAL</t>
  </si>
  <si>
    <t>209  CÁNONES</t>
  </si>
  <si>
    <t xml:space="preserve">ARTÍCULO 21 REPARACIONES, MANTENIMIENTO Y CONSERVACIÓN </t>
  </si>
  <si>
    <t>210  INFRAESTRUC. Y BIENES NATURALES</t>
  </si>
  <si>
    <t>212  EDIFICIOS Y OTRAS CONSTRUCCIONES</t>
  </si>
  <si>
    <t xml:space="preserve">212.00  EDIFICIOS Y OTRAS CONSTRUCCIONES </t>
  </si>
  <si>
    <t>213  MAQUINARIA, INSTALACIONES Y UTILLAJE</t>
  </si>
  <si>
    <t>213.00 MANTENIMIENTO Y REPARACIÓN DE INSTALACIONES</t>
  </si>
  <si>
    <t>213.01  MANTENIMIENTO Y REPACIÓN DE MAQUINARÍA</t>
  </si>
  <si>
    <t>213.02  MANTENIMIENTO Y REPRACIÓN DE UTILLAJE</t>
  </si>
  <si>
    <t>216  EQUIPOS PARA PROCESOS DE INFORMACIÓN</t>
  </si>
  <si>
    <t>219  OTRO INMOVILIZADO MATERIAL</t>
  </si>
  <si>
    <t>ARTÍCULO 22 MATERIAL, SUMINISTROS Y OTROS</t>
  </si>
  <si>
    <t>220.00 MATERIAL ORDINARIO NO INVENTARIABLE</t>
  </si>
  <si>
    <t>220.01 PRENSA,  REVISTAS Y OTRAS PUBLICACIONES</t>
  </si>
  <si>
    <t>220.02 MATERIAL INFORMÁTICO NO INVENTARIABLE</t>
  </si>
  <si>
    <t>220.03  MATERIAL ORDINARIO NO INVENTARIABLE PARA LA DOCENCIA</t>
  </si>
  <si>
    <t>220.05  MATERIAL DE REPROGRAFÍA E IMPRENTA</t>
  </si>
  <si>
    <t>220.08 MATERIAL FUNGIBLE BIBLIOTECA</t>
  </si>
  <si>
    <t>221.00 ENERGÍA ELÉCTRICA</t>
  </si>
  <si>
    <t>221.01 AGUA</t>
  </si>
  <si>
    <t>221.02 GAS</t>
  </si>
  <si>
    <t>221.03 COMBUSTIBLE</t>
  </si>
  <si>
    <t>221.05 PRODUCTOS ALIMENTICIOS</t>
  </si>
  <si>
    <t>221.06 PRODUCTOS FARMACÉUTICOS</t>
  </si>
  <si>
    <t>221.08 SUMINISTRO MATERIAL DEPORTIVO Y CULTURAL</t>
  </si>
  <si>
    <t>221.10 MATERIAL LABORATORIO NO INVENTARIABLE</t>
  </si>
  <si>
    <t>221.11 SUMINISTROS REPUESTOS DE MAQUINARIA</t>
  </si>
  <si>
    <t>221.12 SUMINISTROS MATERIAL ELECTRÓNICO ETC</t>
  </si>
  <si>
    <t>221.99 OTROS SUMINISTROS</t>
  </si>
  <si>
    <t>222.00 TELEFÓNICAS</t>
  </si>
  <si>
    <t>222.01 POSTALES</t>
  </si>
  <si>
    <t>222.02 TELEGRÁFICAS</t>
  </si>
  <si>
    <t>222.03 TÉLEX Y TELEFAX</t>
  </si>
  <si>
    <t>222.04 INFORMÁTICAS</t>
  </si>
  <si>
    <t>225.00 TRIBUTOS ESTATALES</t>
  </si>
  <si>
    <t>225.01 TRIBUTOS AUTONÓMICOS</t>
  </si>
  <si>
    <t>225.02 TRIBUTOS LOCALES</t>
  </si>
  <si>
    <t>226.01 ATENCIONES PROTOC. Y REPRESENTATIVAS</t>
  </si>
  <si>
    <t>226.02 PUBLICIDAD Y PROPAGANDA</t>
  </si>
  <si>
    <t>226.03 JURÍDICOS CONTENCIOSOS</t>
  </si>
  <si>
    <t>226.06 REUNIONES Y CONFERENCIAS</t>
  </si>
  <si>
    <t>226.07 OPOSICIONES Y PRUEBAS SELECTIVIDAD</t>
  </si>
  <si>
    <t>226.08  SERVICIOS  BANCARIOS Y SIMILARES</t>
  </si>
  <si>
    <t>226.09 ACTIVIDADES CULTURALES Y DEPORTIVAS</t>
  </si>
  <si>
    <t>227.00 LIMPIEZA Y ASEO</t>
  </si>
  <si>
    <t>227.01 SEGURIDAD</t>
  </si>
  <si>
    <t>227.03 POSTALES</t>
  </si>
  <si>
    <t>227.04 CUSTODIA,  DEPÓSITO Y ALMACENAJE</t>
  </si>
  <si>
    <t>227.05 PROCESOS ELECTORALES</t>
  </si>
  <si>
    <t>227.06 ESTUDIOS  Y TRABAJOS TÉCNICOS</t>
  </si>
  <si>
    <t>227.07 MA. AP. INFORMÁTICAS</t>
  </si>
  <si>
    <t>227.09 TRABAJOS EN EL EXTERIOR</t>
  </si>
  <si>
    <t>227.99 OTROS</t>
  </si>
  <si>
    <t>ARTÍCULO 23 INDEMNIZACIONES POR RAZÓN DEL SERVICIO</t>
  </si>
  <si>
    <t>230.00 PERSONAL U.P.M.</t>
  </si>
  <si>
    <t>230.01 TRIBUNALES DOCENTES</t>
  </si>
  <si>
    <t>230.03 TRIBUNALES TESIS DOCTORALES</t>
  </si>
  <si>
    <t>230.11 DOCTORADOS EUROPEOS</t>
  </si>
  <si>
    <t>231  LOCOMOCIÓN</t>
  </si>
  <si>
    <t>231.00 PERSONAL UPM</t>
  </si>
  <si>
    <t>231.01 TRIBUNALES DOCENTES</t>
  </si>
  <si>
    <t>231.03 TRIBUNALES TESIS DOCTORALES</t>
  </si>
  <si>
    <t>231.11 DOCTORADOS EUROPEOS</t>
  </si>
  <si>
    <t>233.01 TRIBUNALES DOCENTES</t>
  </si>
  <si>
    <t>233.02 TRIBUNALES P.A.S.</t>
  </si>
  <si>
    <t>233.03 TRIBUNALES TESIS DOCTORALES</t>
  </si>
  <si>
    <t>233.04 TRIBUNALES DE SELECTIVIDAD</t>
  </si>
  <si>
    <t>233.06 REUNIONES CONSEJO SOCIAL</t>
  </si>
  <si>
    <t>233.08 EVALUACIONES</t>
  </si>
  <si>
    <t>233.09 OTRAS EV.  CALIDAD CENTROS</t>
  </si>
  <si>
    <t>233.10  FORMACIÓM IMPARTIDA POR PERSONAL DE LA UPM</t>
  </si>
  <si>
    <t>233.11 DOCTORADOS EUROPEOS</t>
  </si>
  <si>
    <t>TOTAL CAPÍTULO 2 - GASTOS CORRIEN. EN BIENES  Y SERVICIOS</t>
  </si>
  <si>
    <t>ARTÍCULO 31 DE PRÉSTAMOS EN MONEDA NACIONAL</t>
  </si>
  <si>
    <t>310.00 INTERESES</t>
  </si>
  <si>
    <t>310.01 GASTOS POR INSTRUMENTOS DE COBERTURA</t>
  </si>
  <si>
    <t>ARTÍCULO 34 DE DEPÓSITOS Y FIANZAS</t>
  </si>
  <si>
    <t>341 INTERESES DE FINANZAS</t>
  </si>
  <si>
    <t>ARTÍCULO 35 INTERESES DEMORA Y OTROS GASTOS FINANC.</t>
  </si>
  <si>
    <t>TOTAL CAPÍTULO 3 - GASTOS FINANCIEROS</t>
  </si>
  <si>
    <t>ARTÍCULO 48 A FAMILIAS E INSTITUCIONES SIN FINES LUCRO</t>
  </si>
  <si>
    <t>480.00 BECAS COLABORACIÓN</t>
  </si>
  <si>
    <t>480.01 BECAS ERASMUS</t>
  </si>
  <si>
    <t>480.05 OTRAS BECAS</t>
  </si>
  <si>
    <t>481  SUBVENCIONES A ENTIDADES SIN FINES DE LUCRO</t>
  </si>
  <si>
    <t>481.00 SUBVENCIONES CORRIENTES</t>
  </si>
  <si>
    <t>481.01 SUBVENCIONES CORRIENTES CONSORCIO CIU</t>
  </si>
  <si>
    <t>481.02 SUBVENCIONES A LAS ASOCIACIONES DE ESTUDIANTES</t>
  </si>
  <si>
    <t>481.03 SUBVENCIONES A LAS CENTRALES SINDICALES</t>
  </si>
  <si>
    <t>481.04 OTRAS SUBVENCIONES CORO, ASOCIACIONES JUBILADOS, ETC</t>
  </si>
  <si>
    <t xml:space="preserve">481.05 PREMIOS LITERARIOS, ARTISTAS O CIENTÍFICOS </t>
  </si>
  <si>
    <t>481.07 OTRAS AYUDAS</t>
  </si>
  <si>
    <t>481.08 SUBVENCIONES CORRIENTES PARA COOPERACIÓN</t>
  </si>
  <si>
    <t>TOTAL CAPÍTULO 4 - TRANSFERENCIAS CORRIENTES</t>
  </si>
  <si>
    <t>TOTAL OPERACIONES CORRIENTES</t>
  </si>
  <si>
    <t>ARTÍCULO 61 INVERSIONES DE REPOS. INFRAEST. Y BIENES USO GRAL.</t>
  </si>
  <si>
    <t>611.00  INVERSIÓN REPOSICIÓN</t>
  </si>
  <si>
    <t>611.01 REPARACIÓN, MANTENIMIENTO Y SEGUR. INFRAEST. B. USO G.</t>
  </si>
  <si>
    <t>611.03  IN. RE. REMANENTE</t>
  </si>
  <si>
    <t>ARTÍCULO 62 INVERSIÓN NUEVA</t>
  </si>
  <si>
    <t>620.00 OBRAS EN EDIFICIOS Y OTRAS CONSTRUCCIONES</t>
  </si>
  <si>
    <t>620.01  INVERSIÓN NUEVA EN MATERIAL LABORATORIO</t>
  </si>
  <si>
    <t>620.02 INVERSIÓN NUEVA EN MAQUINARIA</t>
  </si>
  <si>
    <t>620.03 INVERSIÓN NUEVA EN INSTALACIONES</t>
  </si>
  <si>
    <t>620.04 INVERSIÓN NUEVA EN UTILLAJE</t>
  </si>
  <si>
    <t>620.06 INVERSIÓN NUEVA EN MOBILIARIO Y ENSERES</t>
  </si>
  <si>
    <t>620.07 INVERSIÓN NUEVA EN EQUIPOS INFORMÁTICOS</t>
  </si>
  <si>
    <t>620.08 INVERSIÓN NUEVA EN FONDOS BIBLIOGRÁFICOS</t>
  </si>
  <si>
    <t>620.10 INVERSIONES EN LA ESCUELA DE MINAS</t>
  </si>
  <si>
    <t>620.12  ARRENDAMIENTO CON OPCIÓN COMPRA.  GENÓMICA</t>
  </si>
  <si>
    <t>620.13   ARRENDAMIENTO CON OPCIÓN COMPRA. DOMÓTICA</t>
  </si>
  <si>
    <t>ARTÍCULO 63 INVERSIÓN DE REPOSICIÓN</t>
  </si>
  <si>
    <t>630.00 REPOSICIÓN EN OBRAS Y OTRAS CONSTRUCCIONES</t>
  </si>
  <si>
    <t>630.01 REPOSICIÓN MATERIAL LABORATORIO</t>
  </si>
  <si>
    <t>630.02 REPOSICIÓN EN MAQUINARIA</t>
  </si>
  <si>
    <t>630.03 REPOSICIÓN EN INSTALACIONES</t>
  </si>
  <si>
    <t>630.05 REPOSICIÓN EN ELEMENTOS DE TRANSPORTE</t>
  </si>
  <si>
    <t>630.06 REPOSICIÓN EN MOBILIARIO Y ENSERES</t>
  </si>
  <si>
    <t>630.07 REPOSICIÓN EN EQUIPOS DE INFORMACIÓN</t>
  </si>
  <si>
    <t>630.08 RESTAURACIÓN FONDOS BIBLIOGRÁFICOS</t>
  </si>
  <si>
    <t>ARTÍCULO 64 INVERSIÓN DE CARÁCTER INMATERIAL</t>
  </si>
  <si>
    <t>640  INVERSIONES DE CARÁCTER INMATERIAL</t>
  </si>
  <si>
    <t>640.00  COLABORACIÓN DEL PERSONAL INVESTIGADOR</t>
  </si>
  <si>
    <t>640.01 COLABORACIÓN BECARIOS DE INVESTIGACIÓN</t>
  </si>
  <si>
    <t>640.02 COLABORACIÓN FUNCIONARIOS DOC. PRO.  INV.</t>
  </si>
  <si>
    <t>640.03 COLABORACIÓN FUNCIONARIO NO DOC. PRO. INV.</t>
  </si>
  <si>
    <t>640.04 PERSONAL LABORAL CONTRATADO PRO. INV.</t>
  </si>
  <si>
    <t>640.05 GASTOS SEGURIDAD SOCIAL CUOTA PATR. COLAB.</t>
  </si>
  <si>
    <t>640.06 GASTOS MATERIAL FUNGIBLE</t>
  </si>
  <si>
    <t>640.07 MATERIAL INVENTARIABLE PROYECTOS INV.</t>
  </si>
  <si>
    <t>640.08 VIAJES Y DIETAS PROYECTOS  INV.</t>
  </si>
  <si>
    <t>640.10  BECAS PERIODOS SABÁTICOS PROYECTOS DE INVESTIGACIÓN</t>
  </si>
  <si>
    <t>TOTAL CAPÍTULO 6 - INVERSIONES REALES</t>
  </si>
  <si>
    <t>ARTÍCULO 78 TRANSF. Y SUBV. DE CAPITAL A FAMILIA E INST. S/F.L.</t>
  </si>
  <si>
    <t>780.00  TRANSFER.  DE CAPITAL A FAMILIAS. E IN. S.F.L.</t>
  </si>
  <si>
    <t>ARTÍCULO 79 TRANSF. Y SUBV. DE CAPITAL AL EXTERIOR</t>
  </si>
  <si>
    <t>790.00 TRANSFERENCIAS CAPITAL AL EXTERIOR</t>
  </si>
  <si>
    <t>TOTAL CAPÍTULO 7 - TRANSF. Y SUBVENCIONES  DE CAPITAL</t>
  </si>
  <si>
    <t>TOTAL OPERACIONES DE CAPITAL</t>
  </si>
  <si>
    <t>TOTAL OPERACIONES NO FINANCIERAS</t>
  </si>
  <si>
    <t>830.01 PRÉSTAMOS A CORTO PLAZO A FUNCIONARIOS</t>
  </si>
  <si>
    <t>830.02 PRÉSTAMOS A CORTO PLAZO A LABORALES</t>
  </si>
  <si>
    <t>831.01 PRÉSTAMOS A L/P A PERSONAL FUNCIONARIO</t>
  </si>
  <si>
    <t>831.02 PRÉSTAMOS A L/P A PERSONAL LABORAL</t>
  </si>
  <si>
    <t>ARTÍCULO 84 CONSTITUCIÓN DE DEPÓSITOS Y FIANZAS</t>
  </si>
  <si>
    <t>840.00 DEPÓSITOS A LARGO PLAZO</t>
  </si>
  <si>
    <t>860 ADQUISICIÒN AC. EMPRESAS NACIONALES O DE LA UNIÓN EUROPEA</t>
  </si>
  <si>
    <t>860.00  ADQUISICIÓN AC. Y PART. FUERA SECTOR PÚBLICO L/P</t>
  </si>
  <si>
    <t>TOTAL CAPÍTULO 8 - ACTIVOS FINANCIEROS</t>
  </si>
  <si>
    <t>ARTÍCULO 91 AMORTIZ. DE PRÉSTAMOS EN MONEDA NACIONAL</t>
  </si>
  <si>
    <t>910 AMORTIZACIÓN PRÉSTAMOS C/P  SECTOR PÚBLICO</t>
  </si>
  <si>
    <t>912 AMORTIZACIÓN PRÉSTAMOS C/P FUERA SECTOR PUB.</t>
  </si>
  <si>
    <t>TOTAL CAPÍTULO 9 - PASIVOS FINANCIEROS</t>
  </si>
  <si>
    <t>TOTAL OPERACIONES FINANCIERAS</t>
  </si>
  <si>
    <t>TOTAL GASTOS</t>
  </si>
  <si>
    <t>160.00  CUOTAS SOCIALES</t>
  </si>
  <si>
    <t>203.01  ARREND. MAQUINARIA</t>
  </si>
  <si>
    <t>210.00 REPARACIÓN  INFRAESTRUC. Y BIENES NATURALES</t>
  </si>
  <si>
    <t>210.01  INFRAESTRUC. Y BIENES NATURALES</t>
  </si>
  <si>
    <t>220.09  MATERIAL FUNGIBLE FORMACIÓN CONTINUA</t>
  </si>
  <si>
    <t>230.12 DOCTORADOS INTERNACIONALES</t>
  </si>
  <si>
    <t>231.12 DOCTORADOS INTERNACIONALES</t>
  </si>
  <si>
    <t>233.12  DOCTORADOS INTERNACIONALES</t>
  </si>
  <si>
    <t>630.04 REPOSICIÓN EN UTILLAJE</t>
  </si>
  <si>
    <t>781.08 SUBVENCIONES DE CAPITAL COOPERACIÓN</t>
  </si>
  <si>
    <t xml:space="preserve">781.03 SUBVENCIONES DE CAPITAL A FAMILIAS </t>
  </si>
  <si>
    <t>780.04 SUBVENCONES DE CAPITAL  PARA INVESTIGACIÓN. LEGADO ESPARCIA</t>
  </si>
  <si>
    <t>790.08 SUBVENCIONES DE CAPITAL COOPERACIÓN EXTERIOR</t>
  </si>
  <si>
    <t>% D</t>
  </si>
  <si>
    <t>203.02  ARREND. UTILLAJE</t>
  </si>
  <si>
    <t>220.10  SUSCRIPCIÓN RECURSOS ELECTRÓNICOS Y MATERIAL ON-LINE</t>
  </si>
  <si>
    <t>480.07  BECAS EN PRÁCTICAS</t>
  </si>
  <si>
    <t>ARTÍCULO 49 AL EXTERIOR</t>
  </si>
  <si>
    <t>490.08 SUBVENCIONES CORRIENTES PARA COOPERACIÓN</t>
  </si>
  <si>
    <t>ARTÍCULO 60 INVERSIONES NUEVAS EN INFRAESTRUCTURAS</t>
  </si>
  <si>
    <t>601.02  OBRAS DE URBANIZACIÓN Y ACONDICIONAMIENTO DEL SUELO</t>
  </si>
  <si>
    <t>640.20  SABÁTICOS</t>
  </si>
  <si>
    <t>642.01 ARRENDAMIENTO DE EDIFICIOS</t>
  </si>
  <si>
    <t>644.05 TELÉFONO</t>
  </si>
  <si>
    <t>644.07 COMUNICACIONES INFORMÁTICAS</t>
  </si>
  <si>
    <t>649.20 INVERSIÓN EN APLICACIONES INFORMÁTICAS</t>
  </si>
  <si>
    <t>ARTÍCULO 83 CONCESIÓN DE PRÉSTAMOS FUERA DEL SECTOR PÚBLICO</t>
  </si>
  <si>
    <t>Cuadro 15. Comparación de obligaciones reconocidas ejercicios 2014-2013</t>
  </si>
  <si>
    <t>130.03  FONDO PARA EL CUMPLIMIENTO DE LA SENTENCIA DEL PERSONAL LABORAL</t>
  </si>
  <si>
    <t>203.00 ARREND. DE INSTALACIONES</t>
  </si>
  <si>
    <t>202.00 ARRENDAMIENTO DE EDIFICIOS</t>
  </si>
  <si>
    <t xml:space="preserve">204.00  ARREND. MATERIAL DE TRANSPORTE </t>
  </si>
  <si>
    <t>215.00 MOBILIARIO Y ENSERES</t>
  </si>
  <si>
    <t>220.99  OTROS GASTOS EN MATERIAL FUNGIBLE</t>
  </si>
  <si>
    <t>222.99 OTRAS COMUNICACIONES</t>
  </si>
  <si>
    <t>224.01</t>
  </si>
  <si>
    <t>224.02</t>
  </si>
  <si>
    <t>224.03</t>
  </si>
  <si>
    <t>224.04</t>
  </si>
  <si>
    <t>224.05</t>
  </si>
  <si>
    <t>227 TRABAJOS REALIZADOS POR OTRAS EMPRESAS Y PROFESIONALES</t>
  </si>
  <si>
    <t>649.18 INVERSIÓN EN EQUIPOS PARA PROCESOS DE INFORMACIÓN</t>
  </si>
  <si>
    <t>ARTÍCULO 86 ADQUISICIÓN DE ACCIONES FUERA DEL SECTOR PÚBLICO</t>
  </si>
  <si>
    <t>861.00  ADQUISICIÓN AC. Y PART. DE OTRAS EMPRESAS L/P</t>
  </si>
  <si>
    <t>861.01  ADQUISICIÓN AC. Y PART. DE OTRAS EMPRESAS C/P</t>
  </si>
  <si>
    <t>2014-2013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</si>
</sst>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4" fontId="8" fillId="33" borderId="10" xfId="0" applyNumberFormat="1" applyFont="1" applyFill="1" applyBorder="1" applyAlignment="1">
      <alignment horizontal="right" vertical="center"/>
    </xf>
    <xf numFmtId="4" fontId="6" fillId="2" borderId="10" xfId="49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4" fontId="6" fillId="8" borderId="10" xfId="49" applyNumberFormat="1" applyFont="1" applyFill="1" applyBorder="1" applyAlignment="1">
      <alignment horizontal="right" vertical="center"/>
    </xf>
    <xf numFmtId="4" fontId="6" fillId="8" borderId="10" xfId="49" applyNumberFormat="1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4" fontId="6" fillId="14" borderId="10" xfId="49" applyNumberFormat="1" applyFont="1" applyFill="1" applyBorder="1" applyAlignment="1">
      <alignment horizontal="right" vertical="center"/>
    </xf>
    <xf numFmtId="4" fontId="6" fillId="14" borderId="10" xfId="49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" fontId="6" fillId="14" borderId="10" xfId="0" applyNumberFormat="1" applyFont="1" applyFill="1" applyBorder="1" applyAlignment="1">
      <alignment horizontal="center" vertical="center"/>
    </xf>
    <xf numFmtId="4" fontId="6" fillId="8" borderId="10" xfId="0" applyNumberFormat="1" applyFont="1" applyFill="1" applyBorder="1" applyAlignment="1">
      <alignment horizontal="right" vertical="center"/>
    </xf>
    <xf numFmtId="4" fontId="6" fillId="8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49" applyNumberFormat="1" applyFont="1" applyFill="1" applyBorder="1" applyAlignment="1">
      <alignment horizontal="right" vertical="center"/>
    </xf>
    <xf numFmtId="4" fontId="6" fillId="34" borderId="10" xfId="49" applyNumberFormat="1" applyFont="1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ill="1" applyBorder="1" applyAlignment="1" applyProtection="1">
      <alignment/>
      <protection/>
    </xf>
    <xf numFmtId="0" fontId="7" fillId="35" borderId="10" xfId="0" applyFont="1" applyFill="1" applyBorder="1" applyAlignment="1">
      <alignment/>
    </xf>
    <xf numFmtId="4" fontId="7" fillId="35" borderId="10" xfId="49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4" fontId="7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10" xfId="49" applyNumberFormat="1" applyFont="1" applyFill="1" applyBorder="1" applyAlignment="1" applyProtection="1">
      <alignment horizontal="right"/>
      <protection/>
    </xf>
    <xf numFmtId="0" fontId="8" fillId="35" borderId="1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>
      <alignment horizontal="right" vertical="center"/>
    </xf>
    <xf numFmtId="4" fontId="0" fillId="35" borderId="0" xfId="0" applyNumberForma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0" fontId="4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/>
    </xf>
    <xf numFmtId="0" fontId="0" fillId="35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49"/>
  <sheetViews>
    <sheetView tabSelected="1" zoomScalePageLayoutView="0" workbookViewId="0" topLeftCell="A134">
      <selection activeCell="H152" sqref="H152"/>
    </sheetView>
  </sheetViews>
  <sheetFormatPr defaultColWidth="11.421875" defaultRowHeight="12.75"/>
  <cols>
    <col min="1" max="1" width="61.8515625" style="25" customWidth="1"/>
    <col min="2" max="4" width="13.7109375" style="25" customWidth="1"/>
    <col min="5" max="5" width="14.28125" style="38" customWidth="1"/>
    <col min="6" max="6" width="11.421875" style="25" customWidth="1"/>
    <col min="7" max="7" width="12.28125" style="25" bestFit="1" customWidth="1"/>
    <col min="8" max="16384" width="11.421875" style="25" customWidth="1"/>
  </cols>
  <sheetData>
    <row r="1" spans="1:5" ht="26.25" customHeight="1">
      <c r="A1" s="42" t="s">
        <v>229</v>
      </c>
      <c r="B1" s="42"/>
      <c r="C1" s="42"/>
      <c r="D1" s="42"/>
      <c r="E1" s="43"/>
    </row>
    <row r="2" spans="1:5" ht="27.75" customHeight="1">
      <c r="A2" s="9" t="s">
        <v>23</v>
      </c>
      <c r="B2" s="21">
        <v>2014</v>
      </c>
      <c r="C2" s="21">
        <v>2013</v>
      </c>
      <c r="D2" s="22" t="s">
        <v>247</v>
      </c>
      <c r="E2" s="13" t="s">
        <v>215</v>
      </c>
    </row>
    <row r="3" spans="1:5" ht="12.75">
      <c r="A3" s="12" t="s">
        <v>24</v>
      </c>
      <c r="B3" s="2">
        <f>B4+B5</f>
        <v>115935214.72</v>
      </c>
      <c r="C3" s="2">
        <f>C4+C5</f>
        <v>121560540.46000001</v>
      </c>
      <c r="D3" s="3">
        <f>B3-C3</f>
        <v>-5625325.74000001</v>
      </c>
      <c r="E3" s="4">
        <f>D3/C3*100</f>
        <v>-4.627591913225366</v>
      </c>
    </row>
    <row r="4" spans="1:5" ht="12.75">
      <c r="A4" s="26" t="s">
        <v>25</v>
      </c>
      <c r="B4" s="27">
        <v>53279432.86</v>
      </c>
      <c r="C4" s="27">
        <v>55686158.31</v>
      </c>
      <c r="D4" s="28">
        <f aca="true" t="shared" si="0" ref="D4:D71">B4-C4</f>
        <v>-2406725.450000003</v>
      </c>
      <c r="E4" s="29"/>
    </row>
    <row r="5" spans="1:5" ht="12.75">
      <c r="A5" s="26" t="s">
        <v>26</v>
      </c>
      <c r="B5" s="27">
        <v>62655781.86</v>
      </c>
      <c r="C5" s="27">
        <v>65874382.15</v>
      </c>
      <c r="D5" s="28">
        <f t="shared" si="0"/>
        <v>-3218600.289999999</v>
      </c>
      <c r="E5" s="29"/>
    </row>
    <row r="6" spans="1:5" ht="12.75">
      <c r="A6" s="16" t="s">
        <v>27</v>
      </c>
      <c r="B6" s="2">
        <f>SUM(B7:B9)</f>
        <v>52642939.769999996</v>
      </c>
      <c r="C6" s="2">
        <f>SUM(C7:C9)</f>
        <v>48469844.59</v>
      </c>
      <c r="D6" s="3">
        <f t="shared" si="0"/>
        <v>4173095.1799999923</v>
      </c>
      <c r="E6" s="4">
        <f>D6/C6*100</f>
        <v>8.609673117996667</v>
      </c>
    </row>
    <row r="7" spans="1:5" ht="12.75">
      <c r="A7" s="26" t="s">
        <v>28</v>
      </c>
      <c r="B7" s="27">
        <v>35843744.41</v>
      </c>
      <c r="C7" s="27">
        <v>31179730.91</v>
      </c>
      <c r="D7" s="28">
        <f t="shared" si="0"/>
        <v>4664013.499999996</v>
      </c>
      <c r="E7" s="29"/>
    </row>
    <row r="8" spans="1:5" ht="12.75">
      <c r="A8" s="26" t="s">
        <v>230</v>
      </c>
      <c r="B8" s="27">
        <v>130502.74</v>
      </c>
      <c r="C8" s="27">
        <v>0</v>
      </c>
      <c r="D8" s="28">
        <f t="shared" si="0"/>
        <v>130502.74</v>
      </c>
      <c r="E8" s="29"/>
    </row>
    <row r="9" spans="1:5" ht="12.75">
      <c r="A9" s="26" t="s">
        <v>29</v>
      </c>
      <c r="B9" s="27">
        <v>16668692.62</v>
      </c>
      <c r="C9" s="27">
        <v>17290113.68</v>
      </c>
      <c r="D9" s="28">
        <f t="shared" si="0"/>
        <v>-621421.0600000005</v>
      </c>
      <c r="E9" s="29"/>
    </row>
    <row r="10" spans="1:5" ht="12.75">
      <c r="A10" s="16" t="s">
        <v>30</v>
      </c>
      <c r="B10" s="2">
        <f>SUM(B11:B12)</f>
        <v>144810.24</v>
      </c>
      <c r="C10" s="2">
        <f>SUM(C11:C12)</f>
        <v>181987.94999999998</v>
      </c>
      <c r="D10" s="3">
        <f t="shared" si="0"/>
        <v>-37177.70999999999</v>
      </c>
      <c r="E10" s="4">
        <f>D10/C10*100</f>
        <v>-20.42866574407811</v>
      </c>
    </row>
    <row r="11" spans="1:5" ht="12.75">
      <c r="A11" s="26" t="s">
        <v>31</v>
      </c>
      <c r="B11" s="27">
        <v>0</v>
      </c>
      <c r="C11" s="27">
        <v>117.27</v>
      </c>
      <c r="D11" s="30">
        <f t="shared" si="0"/>
        <v>-117.27</v>
      </c>
      <c r="E11" s="29"/>
    </row>
    <row r="12" spans="1:5" ht="12.75">
      <c r="A12" s="26" t="s">
        <v>32</v>
      </c>
      <c r="B12" s="27">
        <v>144810.24</v>
      </c>
      <c r="C12" s="27">
        <v>181870.68</v>
      </c>
      <c r="D12" s="30">
        <f t="shared" si="0"/>
        <v>-37060.44</v>
      </c>
      <c r="E12" s="29"/>
    </row>
    <row r="13" spans="1:5" ht="12.75">
      <c r="A13" s="16" t="s">
        <v>33</v>
      </c>
      <c r="B13" s="2">
        <f>SUM(B14:B15)</f>
        <v>5870147.63</v>
      </c>
      <c r="C13" s="2">
        <f>SUM(C14:C15)</f>
        <v>5560787.350000001</v>
      </c>
      <c r="D13" s="3">
        <f t="shared" si="0"/>
        <v>309360.27999999933</v>
      </c>
      <c r="E13" s="4">
        <f>D13/C13*100</f>
        <v>5.5632460032840365</v>
      </c>
    </row>
    <row r="14" spans="1:5" ht="12.75">
      <c r="A14" s="26" t="s">
        <v>0</v>
      </c>
      <c r="B14" s="27">
        <v>5854614.63</v>
      </c>
      <c r="C14" s="27">
        <v>5556871.36</v>
      </c>
      <c r="D14" s="28">
        <f t="shared" si="0"/>
        <v>297743.26999999955</v>
      </c>
      <c r="E14" s="29"/>
    </row>
    <row r="15" spans="1:5" ht="12.75">
      <c r="A15" s="26" t="s">
        <v>1</v>
      </c>
      <c r="B15" s="27">
        <v>15533</v>
      </c>
      <c r="C15" s="27">
        <v>3915.99</v>
      </c>
      <c r="D15" s="28">
        <f t="shared" si="0"/>
        <v>11617.01</v>
      </c>
      <c r="E15" s="29"/>
    </row>
    <row r="16" spans="1:5" ht="12.75">
      <c r="A16" s="16" t="s">
        <v>34</v>
      </c>
      <c r="B16" s="2">
        <f>SUM(B17:B21)</f>
        <v>26741443.689999998</v>
      </c>
      <c r="C16" s="2">
        <f>SUM(C17:C21)</f>
        <v>26146705.33</v>
      </c>
      <c r="D16" s="3">
        <f t="shared" si="0"/>
        <v>594738.3599999994</v>
      </c>
      <c r="E16" s="4">
        <f>D16/C16*100</f>
        <v>2.2746206548540293</v>
      </c>
    </row>
    <row r="17" spans="1:5" ht="12.75">
      <c r="A17" s="26" t="s">
        <v>202</v>
      </c>
      <c r="B17" s="27">
        <v>26480829.7</v>
      </c>
      <c r="C17" s="27">
        <v>25521816.83</v>
      </c>
      <c r="D17" s="28">
        <f t="shared" si="0"/>
        <v>959012.870000001</v>
      </c>
      <c r="E17" s="29"/>
    </row>
    <row r="18" spans="1:5" ht="12.75">
      <c r="A18" s="26" t="s">
        <v>35</v>
      </c>
      <c r="B18" s="27">
        <v>0</v>
      </c>
      <c r="C18" s="27">
        <v>0</v>
      </c>
      <c r="D18" s="28">
        <f t="shared" si="0"/>
        <v>0</v>
      </c>
      <c r="E18" s="29"/>
    </row>
    <row r="19" spans="1:5" ht="12.75">
      <c r="A19" s="26" t="s">
        <v>36</v>
      </c>
      <c r="B19" s="27">
        <v>260613.99</v>
      </c>
      <c r="C19" s="27">
        <v>402944.89</v>
      </c>
      <c r="D19" s="28">
        <f t="shared" si="0"/>
        <v>-142330.90000000002</v>
      </c>
      <c r="E19" s="29"/>
    </row>
    <row r="20" spans="1:5" ht="12.75">
      <c r="A20" s="26" t="s">
        <v>37</v>
      </c>
      <c r="B20" s="27">
        <v>0</v>
      </c>
      <c r="C20" s="27">
        <v>221943.61</v>
      </c>
      <c r="D20" s="28">
        <f t="shared" si="0"/>
        <v>-221943.61</v>
      </c>
      <c r="E20" s="29"/>
    </row>
    <row r="21" spans="1:5" ht="12.75">
      <c r="A21" s="26" t="s">
        <v>38</v>
      </c>
      <c r="B21" s="27">
        <v>0</v>
      </c>
      <c r="C21" s="27">
        <v>0</v>
      </c>
      <c r="D21" s="28">
        <f t="shared" si="0"/>
        <v>0</v>
      </c>
      <c r="E21" s="29"/>
    </row>
    <row r="22" spans="1:5" ht="18" customHeight="1">
      <c r="A22" s="6" t="s">
        <v>39</v>
      </c>
      <c r="B22" s="7">
        <f>B16+B13+B10+B6+B3</f>
        <v>201334556.04999998</v>
      </c>
      <c r="C22" s="7">
        <f>C16+C13+C10+C6+C3</f>
        <v>201919865.68</v>
      </c>
      <c r="D22" s="14">
        <f t="shared" si="0"/>
        <v>-585309.630000025</v>
      </c>
      <c r="E22" s="15">
        <f>D22/C22*100</f>
        <v>-0.2898722362105847</v>
      </c>
    </row>
    <row r="23" spans="1:5" ht="12.75">
      <c r="A23" s="12" t="s">
        <v>40</v>
      </c>
      <c r="B23" s="2">
        <f>SUM(B24:B35)</f>
        <v>2442436.53</v>
      </c>
      <c r="C23" s="2">
        <f>SUM(C24:C35)</f>
        <v>1333001.0999999999</v>
      </c>
      <c r="D23" s="3">
        <f t="shared" si="0"/>
        <v>1109435.43</v>
      </c>
      <c r="E23" s="4">
        <f>D23/C23*100</f>
        <v>83.22839568549495</v>
      </c>
    </row>
    <row r="24" spans="1:5" ht="12.75">
      <c r="A24" s="26" t="s">
        <v>41</v>
      </c>
      <c r="B24" s="27">
        <v>0</v>
      </c>
      <c r="C24" s="27">
        <v>493839.63</v>
      </c>
      <c r="D24" s="28">
        <f t="shared" si="0"/>
        <v>-493839.63</v>
      </c>
      <c r="E24" s="29"/>
    </row>
    <row r="25" spans="1:5" ht="12.75">
      <c r="A25" s="26" t="s">
        <v>232</v>
      </c>
      <c r="B25" s="27">
        <v>1647842.42</v>
      </c>
      <c r="C25" s="27"/>
      <c r="D25" s="28"/>
      <c r="E25" s="29"/>
    </row>
    <row r="26" spans="1:5" ht="12.75">
      <c r="A26" s="26" t="s">
        <v>42</v>
      </c>
      <c r="B26" s="27">
        <v>1519.49</v>
      </c>
      <c r="C26" s="27">
        <v>6790.56</v>
      </c>
      <c r="D26" s="28">
        <f t="shared" si="0"/>
        <v>-5271.070000000001</v>
      </c>
      <c r="E26" s="29"/>
    </row>
    <row r="27" spans="1:5" ht="12.75">
      <c r="A27" s="26" t="s">
        <v>231</v>
      </c>
      <c r="B27" s="27">
        <v>4376.97</v>
      </c>
      <c r="C27" s="27"/>
      <c r="D27" s="28"/>
      <c r="E27" s="29"/>
    </row>
    <row r="28" spans="1:5" ht="12.75">
      <c r="A28" s="26" t="s">
        <v>203</v>
      </c>
      <c r="B28" s="27">
        <v>10777.92</v>
      </c>
      <c r="C28" s="27">
        <v>8025</v>
      </c>
      <c r="D28" s="31">
        <f t="shared" si="0"/>
        <v>2752.92</v>
      </c>
      <c r="E28" s="29"/>
    </row>
    <row r="29" spans="1:5" ht="12.75">
      <c r="A29" s="26" t="s">
        <v>216</v>
      </c>
      <c r="B29" s="27">
        <v>191.27</v>
      </c>
      <c r="C29" s="27">
        <v>1038.04</v>
      </c>
      <c r="D29" s="31">
        <f t="shared" si="0"/>
        <v>-846.77</v>
      </c>
      <c r="E29" s="29"/>
    </row>
    <row r="30" spans="1:5" ht="12.75">
      <c r="A30" s="26" t="s">
        <v>43</v>
      </c>
      <c r="B30" s="27">
        <v>35603.92</v>
      </c>
      <c r="C30" s="27">
        <v>36720.24</v>
      </c>
      <c r="D30" s="31">
        <f t="shared" si="0"/>
        <v>-1116.3199999999997</v>
      </c>
      <c r="E30" s="29"/>
    </row>
    <row r="31" spans="1:5" ht="12.75">
      <c r="A31" s="26" t="s">
        <v>233</v>
      </c>
      <c r="B31" s="27">
        <v>58.46</v>
      </c>
      <c r="C31" s="27"/>
      <c r="D31" s="31"/>
      <c r="E31" s="29"/>
    </row>
    <row r="32" spans="1:5" ht="12.75">
      <c r="A32" s="26" t="s">
        <v>44</v>
      </c>
      <c r="B32" s="27">
        <v>250358.67</v>
      </c>
      <c r="C32" s="27">
        <v>276561.53</v>
      </c>
      <c r="D32" s="31">
        <f t="shared" si="0"/>
        <v>-26202.860000000015</v>
      </c>
      <c r="E32" s="29"/>
    </row>
    <row r="33" spans="1:5" ht="12.75">
      <c r="A33" s="26" t="s">
        <v>45</v>
      </c>
      <c r="B33" s="27">
        <v>472564.25</v>
      </c>
      <c r="C33" s="27">
        <v>456517.43</v>
      </c>
      <c r="D33" s="31">
        <f t="shared" si="0"/>
        <v>16046.820000000007</v>
      </c>
      <c r="E33" s="29"/>
    </row>
    <row r="34" spans="1:5" ht="12.75">
      <c r="A34" s="26" t="s">
        <v>46</v>
      </c>
      <c r="B34" s="27">
        <v>1587</v>
      </c>
      <c r="C34" s="27">
        <v>38282.92</v>
      </c>
      <c r="D34" s="31">
        <f t="shared" si="0"/>
        <v>-36695.92</v>
      </c>
      <c r="E34" s="29"/>
    </row>
    <row r="35" spans="1:5" ht="12.75">
      <c r="A35" s="26" t="s">
        <v>47</v>
      </c>
      <c r="B35" s="27">
        <v>17556.16</v>
      </c>
      <c r="C35" s="27">
        <v>15225.75</v>
      </c>
      <c r="D35" s="31">
        <f t="shared" si="0"/>
        <v>2330.41</v>
      </c>
      <c r="E35" s="29"/>
    </row>
    <row r="36" spans="1:5" ht="12.75">
      <c r="A36" s="12" t="s">
        <v>48</v>
      </c>
      <c r="B36" s="2">
        <f>SUM(B37:B50)</f>
        <v>2328561.23</v>
      </c>
      <c r="C36" s="2">
        <f>SUM(C37:C50)</f>
        <v>1974306.2200000002</v>
      </c>
      <c r="D36" s="3">
        <f t="shared" si="0"/>
        <v>354255.0099999998</v>
      </c>
      <c r="E36" s="4">
        <f>D36/C36*100</f>
        <v>17.94326566017706</v>
      </c>
    </row>
    <row r="37" spans="1:5" ht="12.75">
      <c r="A37" s="26" t="s">
        <v>49</v>
      </c>
      <c r="B37" s="39">
        <v>2286.9</v>
      </c>
      <c r="C37" s="39">
        <v>30068.44</v>
      </c>
      <c r="D37" s="31">
        <f t="shared" si="0"/>
        <v>-27781.539999999997</v>
      </c>
      <c r="E37" s="29"/>
    </row>
    <row r="38" spans="1:5" ht="12.75">
      <c r="A38" s="26" t="s">
        <v>204</v>
      </c>
      <c r="B38" s="23">
        <v>22300.78</v>
      </c>
      <c r="C38" s="23">
        <v>14303.41</v>
      </c>
      <c r="D38" s="31">
        <f t="shared" si="0"/>
        <v>7997.369999999999</v>
      </c>
      <c r="E38" s="29"/>
    </row>
    <row r="39" spans="1:5" ht="12.75">
      <c r="A39" s="26" t="s">
        <v>205</v>
      </c>
      <c r="B39" s="27">
        <v>11714.01</v>
      </c>
      <c r="C39" s="27">
        <v>0</v>
      </c>
      <c r="D39" s="31">
        <f t="shared" si="0"/>
        <v>11714.01</v>
      </c>
      <c r="E39" s="29"/>
    </row>
    <row r="40" spans="1:5" ht="12.75">
      <c r="A40" s="26" t="s">
        <v>50</v>
      </c>
      <c r="B40" s="27">
        <v>420876.22</v>
      </c>
      <c r="C40" s="27">
        <v>335026.13</v>
      </c>
      <c r="D40" s="31">
        <f t="shared" si="0"/>
        <v>85850.08999999997</v>
      </c>
      <c r="E40" s="29"/>
    </row>
    <row r="41" spans="1:5" ht="12.75">
      <c r="A41" s="5" t="s">
        <v>51</v>
      </c>
      <c r="B41" s="27">
        <v>184452.46</v>
      </c>
      <c r="C41" s="27">
        <v>0</v>
      </c>
      <c r="D41" s="31">
        <f t="shared" si="0"/>
        <v>184452.46</v>
      </c>
      <c r="E41" s="29"/>
    </row>
    <row r="42" spans="1:5" ht="12.75">
      <c r="A42" s="26" t="s">
        <v>52</v>
      </c>
      <c r="B42" s="27">
        <v>5522.58</v>
      </c>
      <c r="C42" s="27">
        <v>5925.08</v>
      </c>
      <c r="D42" s="31">
        <f t="shared" si="0"/>
        <v>-402.5</v>
      </c>
      <c r="E42" s="29"/>
    </row>
    <row r="43" spans="1:5" ht="12.75">
      <c r="A43" s="26" t="s">
        <v>53</v>
      </c>
      <c r="B43" s="27">
        <v>902690</v>
      </c>
      <c r="C43" s="27">
        <v>916312.98</v>
      </c>
      <c r="D43" s="31">
        <f t="shared" si="0"/>
        <v>-13622.979999999981</v>
      </c>
      <c r="E43" s="29"/>
    </row>
    <row r="44" spans="1:5" ht="12.75">
      <c r="A44" s="5" t="s">
        <v>54</v>
      </c>
      <c r="B44" s="27">
        <v>100358.53</v>
      </c>
      <c r="C44" s="27">
        <v>114274.56</v>
      </c>
      <c r="D44" s="31">
        <f t="shared" si="0"/>
        <v>-13916.029999999999</v>
      </c>
      <c r="E44" s="29"/>
    </row>
    <row r="45" spans="1:5" ht="12.75">
      <c r="A45" s="5" t="s">
        <v>55</v>
      </c>
      <c r="B45" s="27">
        <v>2158.27</v>
      </c>
      <c r="C45" s="27">
        <v>219.49</v>
      </c>
      <c r="D45" s="31">
        <f t="shared" si="0"/>
        <v>1938.78</v>
      </c>
      <c r="E45" s="29"/>
    </row>
    <row r="46" spans="1:5" ht="12.75">
      <c r="A46" s="26" t="s">
        <v>2</v>
      </c>
      <c r="B46" s="27">
        <v>16433.77</v>
      </c>
      <c r="C46" s="27">
        <v>6798.79</v>
      </c>
      <c r="D46" s="31">
        <f t="shared" si="0"/>
        <v>9634.98</v>
      </c>
      <c r="E46" s="29"/>
    </row>
    <row r="47" spans="1:5" ht="12.75">
      <c r="A47" s="26" t="s">
        <v>3</v>
      </c>
      <c r="B47" s="27">
        <v>107995.29</v>
      </c>
      <c r="C47" s="27">
        <v>129644.56</v>
      </c>
      <c r="D47" s="31">
        <f t="shared" si="0"/>
        <v>-21649.270000000004</v>
      </c>
      <c r="E47" s="32"/>
    </row>
    <row r="48" spans="1:5" ht="12.75">
      <c r="A48" s="26" t="s">
        <v>234</v>
      </c>
      <c r="B48" s="27">
        <v>55687.92</v>
      </c>
      <c r="C48" s="27">
        <v>0</v>
      </c>
      <c r="D48" s="31">
        <f t="shared" si="0"/>
        <v>55687.92</v>
      </c>
      <c r="E48" s="32"/>
    </row>
    <row r="49" spans="1:5" ht="12.75">
      <c r="A49" s="26" t="s">
        <v>56</v>
      </c>
      <c r="B49" s="27">
        <v>494289.13</v>
      </c>
      <c r="C49" s="27">
        <v>412446.03</v>
      </c>
      <c r="D49" s="31">
        <f t="shared" si="0"/>
        <v>81843.09999999998</v>
      </c>
      <c r="E49" s="29"/>
    </row>
    <row r="50" spans="1:5" ht="12.75">
      <c r="A50" s="26" t="s">
        <v>57</v>
      </c>
      <c r="B50" s="27">
        <v>1795.37</v>
      </c>
      <c r="C50" s="27">
        <v>9286.75</v>
      </c>
      <c r="D50" s="31">
        <f t="shared" si="0"/>
        <v>-7491.38</v>
      </c>
      <c r="E50" s="29"/>
    </row>
    <row r="51" spans="1:5" ht="12.75">
      <c r="A51" s="12" t="s">
        <v>58</v>
      </c>
      <c r="B51" s="2">
        <f>SUM(B52:B108)-B62</f>
        <v>28041581.580000002</v>
      </c>
      <c r="C51" s="2">
        <f>SUM(C52:C108)-C62</f>
        <v>28640758.37</v>
      </c>
      <c r="D51" s="3">
        <f t="shared" si="0"/>
        <v>-599176.7899999991</v>
      </c>
      <c r="E51" s="4">
        <f>D51/C51*100</f>
        <v>-2.092042334422303</v>
      </c>
    </row>
    <row r="52" spans="1:5" ht="12.75">
      <c r="A52" s="26" t="s">
        <v>59</v>
      </c>
      <c r="B52" s="27">
        <v>223659.11</v>
      </c>
      <c r="C52" s="27">
        <v>247231.9</v>
      </c>
      <c r="D52" s="31">
        <f t="shared" si="0"/>
        <v>-23572.790000000008</v>
      </c>
      <c r="E52" s="29"/>
    </row>
    <row r="53" spans="1:5" ht="12.75">
      <c r="A53" s="26" t="s">
        <v>60</v>
      </c>
      <c r="B53" s="27">
        <v>90745.84</v>
      </c>
      <c r="C53" s="27">
        <v>88265.05</v>
      </c>
      <c r="D53" s="31">
        <f t="shared" si="0"/>
        <v>2480.7899999999936</v>
      </c>
      <c r="E53" s="29"/>
    </row>
    <row r="54" spans="1:5" ht="12.75">
      <c r="A54" s="26" t="s">
        <v>61</v>
      </c>
      <c r="B54" s="27">
        <v>654215.33</v>
      </c>
      <c r="C54" s="27">
        <v>589432.77</v>
      </c>
      <c r="D54" s="31">
        <f t="shared" si="0"/>
        <v>64782.55999999994</v>
      </c>
      <c r="E54" s="29"/>
    </row>
    <row r="55" spans="1:5" ht="12.75">
      <c r="A55" s="5" t="s">
        <v>62</v>
      </c>
      <c r="B55" s="27">
        <v>28522.08</v>
      </c>
      <c r="C55" s="27">
        <v>36384.18</v>
      </c>
      <c r="D55" s="31">
        <f t="shared" si="0"/>
        <v>-7862.0999999999985</v>
      </c>
      <c r="E55" s="29"/>
    </row>
    <row r="56" spans="1:5" ht="12.75">
      <c r="A56" s="5" t="s">
        <v>4</v>
      </c>
      <c r="B56" s="27">
        <v>183946.14</v>
      </c>
      <c r="C56" s="27">
        <v>197075.97</v>
      </c>
      <c r="D56" s="31">
        <f t="shared" si="0"/>
        <v>-13129.829999999987</v>
      </c>
      <c r="E56" s="29"/>
    </row>
    <row r="57" spans="1:5" ht="12.75">
      <c r="A57" s="5" t="s">
        <v>63</v>
      </c>
      <c r="B57" s="27">
        <v>71656.19</v>
      </c>
      <c r="C57" s="27">
        <v>74342.68</v>
      </c>
      <c r="D57" s="31">
        <f t="shared" si="0"/>
        <v>-2686.4899999999907</v>
      </c>
      <c r="E57" s="29"/>
    </row>
    <row r="58" spans="1:5" ht="12.75">
      <c r="A58" s="26" t="s">
        <v>64</v>
      </c>
      <c r="B58" s="27">
        <v>48968.92</v>
      </c>
      <c r="C58" s="27">
        <v>71541.01</v>
      </c>
      <c r="D58" s="31">
        <f t="shared" si="0"/>
        <v>-22572.089999999997</v>
      </c>
      <c r="E58" s="29"/>
    </row>
    <row r="59" spans="1:5" ht="12.75">
      <c r="A59" s="26" t="s">
        <v>206</v>
      </c>
      <c r="B59" s="27">
        <v>50180.08</v>
      </c>
      <c r="C59" s="27">
        <v>5156.82</v>
      </c>
      <c r="D59" s="31">
        <f t="shared" si="0"/>
        <v>45023.26</v>
      </c>
      <c r="E59" s="29"/>
    </row>
    <row r="60" spans="1:5" ht="12.75">
      <c r="A60" s="26" t="s">
        <v>217</v>
      </c>
      <c r="B60" s="27">
        <v>661377.64</v>
      </c>
      <c r="C60" s="27">
        <v>642604.34</v>
      </c>
      <c r="D60" s="31">
        <f>B60-C60</f>
        <v>18773.300000000047</v>
      </c>
      <c r="E60" s="29"/>
    </row>
    <row r="61" spans="1:5" ht="12.75">
      <c r="A61" s="26" t="s">
        <v>235</v>
      </c>
      <c r="B61" s="27">
        <v>382.48</v>
      </c>
      <c r="C61" s="27">
        <v>0</v>
      </c>
      <c r="D61" s="31">
        <f>B61-C61</f>
        <v>382.48</v>
      </c>
      <c r="E61" s="29"/>
    </row>
    <row r="62" spans="1:5" ht="27.75" customHeight="1">
      <c r="A62" s="9" t="s">
        <v>23</v>
      </c>
      <c r="B62" s="21">
        <v>2014</v>
      </c>
      <c r="C62" s="21">
        <v>2013</v>
      </c>
      <c r="D62" s="22" t="s">
        <v>247</v>
      </c>
      <c r="E62" s="13" t="s">
        <v>215</v>
      </c>
    </row>
    <row r="63" spans="1:5" ht="12.75">
      <c r="A63" s="33" t="s">
        <v>65</v>
      </c>
      <c r="B63" s="27">
        <v>5558877.72</v>
      </c>
      <c r="C63" s="27">
        <v>5717816.03</v>
      </c>
      <c r="D63" s="31">
        <f t="shared" si="0"/>
        <v>-158938.31000000052</v>
      </c>
      <c r="E63" s="29"/>
    </row>
    <row r="64" spans="1:5" ht="12.75">
      <c r="A64" s="26" t="s">
        <v>66</v>
      </c>
      <c r="B64" s="27">
        <v>469020.08</v>
      </c>
      <c r="C64" s="27">
        <v>521464.47</v>
      </c>
      <c r="D64" s="31">
        <f t="shared" si="0"/>
        <v>-52444.389999999956</v>
      </c>
      <c r="E64" s="29"/>
    </row>
    <row r="65" spans="1:5" ht="12.75">
      <c r="A65" s="26" t="s">
        <v>67</v>
      </c>
      <c r="B65" s="27">
        <v>653634.1</v>
      </c>
      <c r="C65" s="27">
        <v>727129.1</v>
      </c>
      <c r="D65" s="31">
        <f t="shared" si="0"/>
        <v>-73495</v>
      </c>
      <c r="E65" s="29"/>
    </row>
    <row r="66" spans="1:5" ht="12.75">
      <c r="A66" s="26" t="s">
        <v>68</v>
      </c>
      <c r="B66" s="27">
        <v>715218.99</v>
      </c>
      <c r="C66" s="27">
        <v>818822.05</v>
      </c>
      <c r="D66" s="31">
        <f t="shared" si="0"/>
        <v>-103603.06000000006</v>
      </c>
      <c r="E66" s="29"/>
    </row>
    <row r="67" spans="1:5" ht="12.75">
      <c r="A67" s="26" t="s">
        <v>5</v>
      </c>
      <c r="B67" s="27">
        <v>18383.92</v>
      </c>
      <c r="C67" s="27">
        <v>6140.17</v>
      </c>
      <c r="D67" s="31">
        <f t="shared" si="0"/>
        <v>12243.749999999998</v>
      </c>
      <c r="E67" s="34"/>
    </row>
    <row r="68" spans="1:5" ht="12.75">
      <c r="A68" s="26" t="s">
        <v>69</v>
      </c>
      <c r="B68" s="27">
        <v>112.3</v>
      </c>
      <c r="C68" s="27">
        <v>1080.59</v>
      </c>
      <c r="D68" s="31">
        <f t="shared" si="0"/>
        <v>-968.29</v>
      </c>
      <c r="E68" s="29"/>
    </row>
    <row r="69" spans="1:5" ht="12.75">
      <c r="A69" s="26" t="s">
        <v>70</v>
      </c>
      <c r="B69" s="27">
        <v>12823.65</v>
      </c>
      <c r="C69" s="27">
        <v>15289.34</v>
      </c>
      <c r="D69" s="31">
        <f t="shared" si="0"/>
        <v>-2465.6900000000005</v>
      </c>
      <c r="E69" s="29"/>
    </row>
    <row r="70" spans="1:5" ht="12.75">
      <c r="A70" s="26" t="s">
        <v>71</v>
      </c>
      <c r="B70" s="27">
        <v>11504.88</v>
      </c>
      <c r="C70" s="27">
        <v>20704.52</v>
      </c>
      <c r="D70" s="31">
        <f t="shared" si="0"/>
        <v>-9199.640000000001</v>
      </c>
      <c r="E70" s="29"/>
    </row>
    <row r="71" spans="1:5" ht="12.75">
      <c r="A71" s="26" t="s">
        <v>72</v>
      </c>
      <c r="B71" s="27">
        <v>183881.56</v>
      </c>
      <c r="C71" s="27">
        <v>155777.21</v>
      </c>
      <c r="D71" s="31">
        <f t="shared" si="0"/>
        <v>28104.350000000006</v>
      </c>
      <c r="E71" s="29"/>
    </row>
    <row r="72" spans="1:5" ht="12.75">
      <c r="A72" s="26" t="s">
        <v>73</v>
      </c>
      <c r="B72" s="27">
        <v>211007.71</v>
      </c>
      <c r="C72" s="27">
        <v>164748.34</v>
      </c>
      <c r="D72" s="31">
        <f aca="true" t="shared" si="1" ref="D72:D141">B72-C72</f>
        <v>46259.369999999995</v>
      </c>
      <c r="E72" s="29"/>
    </row>
    <row r="73" spans="1:5" ht="12.75">
      <c r="A73" s="26" t="s">
        <v>74</v>
      </c>
      <c r="B73" s="27">
        <v>247804.74</v>
      </c>
      <c r="C73" s="27">
        <v>187731.83</v>
      </c>
      <c r="D73" s="31">
        <f t="shared" si="1"/>
        <v>60072.91</v>
      </c>
      <c r="E73" s="29"/>
    </row>
    <row r="74" spans="1:5" ht="12.75">
      <c r="A74" s="26" t="s">
        <v>75</v>
      </c>
      <c r="B74" s="27">
        <v>135633.74</v>
      </c>
      <c r="C74" s="27">
        <v>164685.12</v>
      </c>
      <c r="D74" s="31">
        <f t="shared" si="1"/>
        <v>-29051.380000000005</v>
      </c>
      <c r="E74" s="29"/>
    </row>
    <row r="75" spans="1:5" ht="12.75">
      <c r="A75" s="26" t="s">
        <v>76</v>
      </c>
      <c r="B75" s="27">
        <v>1499929.02</v>
      </c>
      <c r="C75" s="27">
        <v>1477255.81</v>
      </c>
      <c r="D75" s="31">
        <f t="shared" si="1"/>
        <v>22673.209999999963</v>
      </c>
      <c r="E75" s="29"/>
    </row>
    <row r="76" spans="1:5" ht="12.75">
      <c r="A76" s="26" t="s">
        <v>77</v>
      </c>
      <c r="B76" s="27">
        <v>57676.11</v>
      </c>
      <c r="C76" s="27">
        <v>71534.1</v>
      </c>
      <c r="D76" s="31">
        <f t="shared" si="1"/>
        <v>-13857.990000000005</v>
      </c>
      <c r="E76" s="29"/>
    </row>
    <row r="77" spans="1:5" ht="12.75">
      <c r="A77" s="26" t="s">
        <v>78</v>
      </c>
      <c r="B77" s="27">
        <v>421.68</v>
      </c>
      <c r="C77" s="27">
        <v>32.33</v>
      </c>
      <c r="D77" s="31">
        <f t="shared" si="1"/>
        <v>389.35</v>
      </c>
      <c r="E77" s="29"/>
    </row>
    <row r="78" spans="1:5" ht="12.75">
      <c r="A78" s="26" t="s">
        <v>79</v>
      </c>
      <c r="B78" s="27">
        <v>34.63</v>
      </c>
      <c r="C78" s="27">
        <v>152.37</v>
      </c>
      <c r="D78" s="31">
        <f t="shared" si="1"/>
        <v>-117.74000000000001</v>
      </c>
      <c r="E78" s="29"/>
    </row>
    <row r="79" spans="1:5" ht="12.75">
      <c r="A79" s="26" t="s">
        <v>80</v>
      </c>
      <c r="B79" s="27">
        <v>188.28</v>
      </c>
      <c r="C79" s="27">
        <v>188.28</v>
      </c>
      <c r="D79" s="31">
        <f t="shared" si="1"/>
        <v>0</v>
      </c>
      <c r="E79" s="29"/>
    </row>
    <row r="80" spans="1:5" ht="12.75">
      <c r="A80" s="26" t="s">
        <v>236</v>
      </c>
      <c r="B80" s="27">
        <v>10</v>
      </c>
      <c r="C80" s="27">
        <v>0</v>
      </c>
      <c r="D80" s="31">
        <f t="shared" si="1"/>
        <v>10</v>
      </c>
      <c r="E80" s="29"/>
    </row>
    <row r="81" spans="1:5" ht="12.75">
      <c r="A81" s="26" t="s">
        <v>6</v>
      </c>
      <c r="B81" s="27">
        <v>45204.28</v>
      </c>
      <c r="C81" s="27">
        <v>39018.17</v>
      </c>
      <c r="D81" s="31">
        <f t="shared" si="1"/>
        <v>6186.110000000001</v>
      </c>
      <c r="E81" s="29"/>
    </row>
    <row r="82" spans="1:5" ht="12.75">
      <c r="A82" s="26" t="s">
        <v>7</v>
      </c>
      <c r="B82" s="27">
        <v>0</v>
      </c>
      <c r="C82" s="27">
        <v>313430.96</v>
      </c>
      <c r="D82" s="31">
        <f t="shared" si="1"/>
        <v>-313430.96</v>
      </c>
      <c r="E82" s="29"/>
    </row>
    <row r="83" spans="1:5" ht="12.75">
      <c r="A83" s="26" t="s">
        <v>237</v>
      </c>
      <c r="B83" s="27">
        <v>317700.16</v>
      </c>
      <c r="C83" s="27">
        <v>0</v>
      </c>
      <c r="D83" s="31">
        <f t="shared" si="1"/>
        <v>317700.16</v>
      </c>
      <c r="E83" s="29"/>
    </row>
    <row r="84" spans="1:5" ht="12.75">
      <c r="A84" s="26" t="s">
        <v>238</v>
      </c>
      <c r="B84" s="27">
        <v>35076.06</v>
      </c>
      <c r="C84" s="27">
        <v>0</v>
      </c>
      <c r="D84" s="31">
        <f t="shared" si="1"/>
        <v>35076.06</v>
      </c>
      <c r="E84" s="29"/>
    </row>
    <row r="85" spans="1:5" ht="12.75">
      <c r="A85" s="26" t="s">
        <v>239</v>
      </c>
      <c r="B85" s="27">
        <v>52534.61</v>
      </c>
      <c r="C85" s="27">
        <v>0</v>
      </c>
      <c r="D85" s="31">
        <f t="shared" si="1"/>
        <v>52534.61</v>
      </c>
      <c r="E85" s="29"/>
    </row>
    <row r="86" spans="1:5" ht="12.75">
      <c r="A86" s="26" t="s">
        <v>240</v>
      </c>
      <c r="B86" s="27">
        <v>9547.83</v>
      </c>
      <c r="C86" s="27">
        <v>0</v>
      </c>
      <c r="D86" s="31">
        <f t="shared" si="1"/>
        <v>9547.83</v>
      </c>
      <c r="E86" s="29"/>
    </row>
    <row r="87" spans="1:5" ht="12.75">
      <c r="A87" s="26" t="s">
        <v>241</v>
      </c>
      <c r="B87" s="27">
        <v>39</v>
      </c>
      <c r="C87" s="27">
        <v>0</v>
      </c>
      <c r="D87" s="31">
        <f t="shared" si="1"/>
        <v>39</v>
      </c>
      <c r="E87" s="29"/>
    </row>
    <row r="88" spans="1:5" ht="12.75">
      <c r="A88" s="26" t="s">
        <v>81</v>
      </c>
      <c r="B88" s="27">
        <v>910.28</v>
      </c>
      <c r="C88" s="27">
        <v>986.27</v>
      </c>
      <c r="D88" s="31">
        <f t="shared" si="1"/>
        <v>-75.99000000000001</v>
      </c>
      <c r="E88" s="29"/>
    </row>
    <row r="89" spans="1:5" ht="12.75">
      <c r="A89" s="26" t="s">
        <v>82</v>
      </c>
      <c r="B89" s="27">
        <v>1546.09</v>
      </c>
      <c r="C89" s="27">
        <v>3568.18</v>
      </c>
      <c r="D89" s="31">
        <f t="shared" si="1"/>
        <v>-2022.09</v>
      </c>
      <c r="E89" s="29"/>
    </row>
    <row r="90" spans="1:5" ht="12.75">
      <c r="A90" s="26" t="s">
        <v>83</v>
      </c>
      <c r="B90" s="27">
        <v>252994.67</v>
      </c>
      <c r="C90" s="27">
        <v>146972.94</v>
      </c>
      <c r="D90" s="31">
        <f t="shared" si="1"/>
        <v>106021.73000000001</v>
      </c>
      <c r="E90" s="29"/>
    </row>
    <row r="91" spans="1:5" ht="12.75">
      <c r="A91" s="26" t="s">
        <v>84</v>
      </c>
      <c r="B91" s="27">
        <v>35649.61</v>
      </c>
      <c r="C91" s="27">
        <v>36190.07</v>
      </c>
      <c r="D91" s="31">
        <f t="shared" si="1"/>
        <v>-540.4599999999991</v>
      </c>
      <c r="E91" s="29"/>
    </row>
    <row r="92" spans="1:5" ht="12.75">
      <c r="A92" s="26" t="s">
        <v>85</v>
      </c>
      <c r="B92" s="27">
        <v>108089.45</v>
      </c>
      <c r="C92" s="27">
        <v>70582.62</v>
      </c>
      <c r="D92" s="31">
        <f t="shared" si="1"/>
        <v>37506.83</v>
      </c>
      <c r="E92" s="29"/>
    </row>
    <row r="93" spans="1:5" ht="12.75">
      <c r="A93" s="26" t="s">
        <v>86</v>
      </c>
      <c r="B93" s="27">
        <v>176935.34</v>
      </c>
      <c r="C93" s="27">
        <v>223066.98</v>
      </c>
      <c r="D93" s="31">
        <f t="shared" si="1"/>
        <v>-46131.640000000014</v>
      </c>
      <c r="E93" s="29"/>
    </row>
    <row r="94" spans="1:5" ht="12.75">
      <c r="A94" s="26" t="s">
        <v>87</v>
      </c>
      <c r="B94" s="27">
        <v>562065.4</v>
      </c>
      <c r="C94" s="27">
        <v>487848.68</v>
      </c>
      <c r="D94" s="31">
        <f t="shared" si="1"/>
        <v>74216.72000000003</v>
      </c>
      <c r="E94" s="29"/>
    </row>
    <row r="95" spans="1:5" ht="12.75">
      <c r="A95" s="26" t="s">
        <v>88</v>
      </c>
      <c r="B95" s="27">
        <v>5507</v>
      </c>
      <c r="C95" s="27">
        <v>2794</v>
      </c>
      <c r="D95" s="31">
        <f t="shared" si="1"/>
        <v>2713</v>
      </c>
      <c r="E95" s="29"/>
    </row>
    <row r="96" spans="1:5" ht="12.75">
      <c r="A96" s="5" t="s">
        <v>89</v>
      </c>
      <c r="B96" s="27">
        <v>2803.02</v>
      </c>
      <c r="C96" s="27">
        <v>1893.84</v>
      </c>
      <c r="D96" s="27">
        <f t="shared" si="1"/>
        <v>909.1800000000001</v>
      </c>
      <c r="E96" s="29"/>
    </row>
    <row r="97" spans="1:5" ht="12.75">
      <c r="A97" s="26" t="s">
        <v>90</v>
      </c>
      <c r="B97" s="27">
        <v>217597.82</v>
      </c>
      <c r="C97" s="27">
        <v>210186.55</v>
      </c>
      <c r="D97" s="27">
        <f t="shared" si="1"/>
        <v>7411.270000000019</v>
      </c>
      <c r="E97" s="29"/>
    </row>
    <row r="98" spans="1:5" ht="12.75">
      <c r="A98" s="26" t="s">
        <v>8</v>
      </c>
      <c r="B98" s="27">
        <v>325994.82</v>
      </c>
      <c r="C98" s="27">
        <v>342634.46</v>
      </c>
      <c r="D98" s="27">
        <f t="shared" si="1"/>
        <v>-16639.640000000014</v>
      </c>
      <c r="E98" s="29"/>
    </row>
    <row r="99" spans="1:5" ht="12.75">
      <c r="A99" s="26" t="s">
        <v>242</v>
      </c>
      <c r="B99" s="27">
        <v>270.79</v>
      </c>
      <c r="C99" s="27">
        <v>0</v>
      </c>
      <c r="D99" s="27">
        <f t="shared" si="1"/>
        <v>270.79</v>
      </c>
      <c r="E99" s="29"/>
    </row>
    <row r="100" spans="1:5" ht="12.75">
      <c r="A100" s="26" t="s">
        <v>91</v>
      </c>
      <c r="B100" s="27">
        <v>9763423.91</v>
      </c>
      <c r="C100" s="27">
        <v>10670231.78</v>
      </c>
      <c r="D100" s="27">
        <f t="shared" si="1"/>
        <v>-906807.8699999992</v>
      </c>
      <c r="E100" s="29"/>
    </row>
    <row r="101" spans="1:5" ht="12.75">
      <c r="A101" s="26" t="s">
        <v>92</v>
      </c>
      <c r="B101" s="27">
        <v>2676149.46</v>
      </c>
      <c r="C101" s="27">
        <v>2692955.56</v>
      </c>
      <c r="D101" s="27">
        <f t="shared" si="1"/>
        <v>-16806.100000000093</v>
      </c>
      <c r="E101" s="29"/>
    </row>
    <row r="102" spans="1:5" ht="12.75">
      <c r="A102" s="26" t="s">
        <v>93</v>
      </c>
      <c r="B102" s="27">
        <v>11041.16</v>
      </c>
      <c r="C102" s="27">
        <v>2875.8</v>
      </c>
      <c r="D102" s="27">
        <f t="shared" si="1"/>
        <v>8165.36</v>
      </c>
      <c r="E102" s="29"/>
    </row>
    <row r="103" spans="1:5" ht="12.75">
      <c r="A103" s="26" t="s">
        <v>94</v>
      </c>
      <c r="B103" s="27">
        <v>3791.26</v>
      </c>
      <c r="C103" s="27">
        <v>2170.91</v>
      </c>
      <c r="D103" s="27">
        <f t="shared" si="1"/>
        <v>1620.3500000000004</v>
      </c>
      <c r="E103" s="29"/>
    </row>
    <row r="104" spans="1:5" ht="12.75">
      <c r="A104" s="26" t="s">
        <v>95</v>
      </c>
      <c r="B104" s="27">
        <v>1608.68</v>
      </c>
      <c r="C104" s="27">
        <v>946.89</v>
      </c>
      <c r="D104" s="27">
        <f t="shared" si="1"/>
        <v>661.7900000000001</v>
      </c>
      <c r="E104" s="29"/>
    </row>
    <row r="105" spans="1:5" ht="12.75">
      <c r="A105" s="26" t="s">
        <v>96</v>
      </c>
      <c r="B105" s="27">
        <v>593574.01</v>
      </c>
      <c r="C105" s="27">
        <v>665930.16</v>
      </c>
      <c r="D105" s="27">
        <f t="shared" si="1"/>
        <v>-72356.15000000002</v>
      </c>
      <c r="E105" s="29"/>
    </row>
    <row r="106" spans="1:5" ht="12.75">
      <c r="A106" s="26" t="s">
        <v>97</v>
      </c>
      <c r="B106" s="27">
        <v>227777.48</v>
      </c>
      <c r="C106" s="27">
        <v>167229.91</v>
      </c>
      <c r="D106" s="27">
        <f t="shared" si="1"/>
        <v>60547.57000000001</v>
      </c>
      <c r="E106" s="29"/>
    </row>
    <row r="107" spans="1:5" ht="12.75">
      <c r="A107" s="26" t="s">
        <v>98</v>
      </c>
      <c r="B107" s="27">
        <v>574.86</v>
      </c>
      <c r="C107" s="27">
        <v>820</v>
      </c>
      <c r="D107" s="27">
        <f t="shared" si="1"/>
        <v>-245.14</v>
      </c>
      <c r="E107" s="29"/>
    </row>
    <row r="108" spans="1:5" ht="12.75">
      <c r="A108" s="26" t="s">
        <v>99</v>
      </c>
      <c r="B108" s="27">
        <v>823357.61</v>
      </c>
      <c r="C108" s="27">
        <v>555837.26</v>
      </c>
      <c r="D108" s="27">
        <f t="shared" si="1"/>
        <v>267520.35</v>
      </c>
      <c r="E108" s="29"/>
    </row>
    <row r="109" spans="1:5" ht="12.75">
      <c r="A109" s="12" t="s">
        <v>100</v>
      </c>
      <c r="B109" s="2">
        <f>SUM(B110:B130)</f>
        <v>1385208.4499999997</v>
      </c>
      <c r="C109" s="2">
        <f>SUM(C110:C130)</f>
        <v>903999.0499999999</v>
      </c>
      <c r="D109" s="2">
        <f t="shared" si="1"/>
        <v>481209.3999999998</v>
      </c>
      <c r="E109" s="4">
        <f>D109/C109*100</f>
        <v>53.23118425843476</v>
      </c>
    </row>
    <row r="110" spans="1:5" ht="12.75">
      <c r="A110" s="26" t="s">
        <v>101</v>
      </c>
      <c r="B110" s="27">
        <v>186749.97</v>
      </c>
      <c r="C110" s="27">
        <v>124509.11</v>
      </c>
      <c r="D110" s="27">
        <f t="shared" si="1"/>
        <v>62240.86</v>
      </c>
      <c r="E110" s="29"/>
    </row>
    <row r="111" spans="1:5" ht="12.75">
      <c r="A111" s="26" t="s">
        <v>102</v>
      </c>
      <c r="B111" s="27">
        <v>2027.65</v>
      </c>
      <c r="C111" s="27">
        <v>157.98</v>
      </c>
      <c r="D111" s="27">
        <f t="shared" si="1"/>
        <v>1869.67</v>
      </c>
      <c r="E111" s="29"/>
    </row>
    <row r="112" spans="1:5" ht="12.75">
      <c r="A112" s="26" t="s">
        <v>103</v>
      </c>
      <c r="B112" s="27">
        <v>21037.11</v>
      </c>
      <c r="C112" s="27">
        <v>26559.39</v>
      </c>
      <c r="D112" s="27">
        <f t="shared" si="1"/>
        <v>-5522.279999999999</v>
      </c>
      <c r="E112" s="29"/>
    </row>
    <row r="113" spans="1:5" ht="12.75">
      <c r="A113" s="26" t="s">
        <v>104</v>
      </c>
      <c r="B113" s="27">
        <v>3305.4</v>
      </c>
      <c r="C113" s="27">
        <v>6619.02</v>
      </c>
      <c r="D113" s="27">
        <f t="shared" si="1"/>
        <v>-3313.6200000000003</v>
      </c>
      <c r="E113" s="29"/>
    </row>
    <row r="114" spans="1:5" ht="12.75">
      <c r="A114" s="26" t="s">
        <v>207</v>
      </c>
      <c r="B114" s="27">
        <v>14386</v>
      </c>
      <c r="C114" s="27">
        <v>5796.12</v>
      </c>
      <c r="D114" s="27">
        <f t="shared" si="1"/>
        <v>8589.880000000001</v>
      </c>
      <c r="E114" s="29"/>
    </row>
    <row r="115" spans="1:5" ht="12.75">
      <c r="A115" s="26" t="s">
        <v>105</v>
      </c>
      <c r="B115" s="27">
        <v>6</v>
      </c>
      <c r="C115" s="27">
        <v>28.7</v>
      </c>
      <c r="D115" s="27">
        <f t="shared" si="1"/>
        <v>-22.7</v>
      </c>
      <c r="E115" s="29"/>
    </row>
    <row r="116" spans="1:5" ht="12.75">
      <c r="A116" s="26" t="s">
        <v>106</v>
      </c>
      <c r="B116" s="27">
        <v>182025.3</v>
      </c>
      <c r="C116" s="27">
        <v>168799.6</v>
      </c>
      <c r="D116" s="27">
        <f t="shared" si="1"/>
        <v>13225.699999999983</v>
      </c>
      <c r="E116" s="29"/>
    </row>
    <row r="117" spans="1:5" ht="12.75">
      <c r="A117" s="26" t="s">
        <v>107</v>
      </c>
      <c r="B117" s="27">
        <v>5652.03</v>
      </c>
      <c r="C117" s="27">
        <v>317.2</v>
      </c>
      <c r="D117" s="27">
        <f t="shared" si="1"/>
        <v>5334.83</v>
      </c>
      <c r="E117" s="29"/>
    </row>
    <row r="118" spans="1:5" ht="12.75">
      <c r="A118" s="26" t="s">
        <v>108</v>
      </c>
      <c r="B118" s="27">
        <v>75640.19</v>
      </c>
      <c r="C118" s="27">
        <v>103271.56</v>
      </c>
      <c r="D118" s="27">
        <f t="shared" si="1"/>
        <v>-27631.369999999995</v>
      </c>
      <c r="E118" s="29"/>
    </row>
    <row r="119" spans="1:5" ht="12.75">
      <c r="A119" s="26" t="s">
        <v>109</v>
      </c>
      <c r="B119" s="27">
        <v>7697.95</v>
      </c>
      <c r="C119" s="27">
        <v>17510.64</v>
      </c>
      <c r="D119" s="27">
        <f t="shared" si="1"/>
        <v>-9812.689999999999</v>
      </c>
      <c r="E119" s="29"/>
    </row>
    <row r="120" spans="1:5" ht="12.75">
      <c r="A120" s="26" t="s">
        <v>208</v>
      </c>
      <c r="B120" s="27">
        <v>63387.96</v>
      </c>
      <c r="C120" s="27">
        <v>22504.85</v>
      </c>
      <c r="D120" s="27">
        <f t="shared" si="1"/>
        <v>40883.11</v>
      </c>
      <c r="E120" s="29"/>
    </row>
    <row r="121" spans="1:5" ht="12.75">
      <c r="A121" s="26" t="s">
        <v>110</v>
      </c>
      <c r="B121" s="27">
        <v>1765.21</v>
      </c>
      <c r="C121" s="27">
        <v>85.66</v>
      </c>
      <c r="D121" s="27">
        <f t="shared" si="1"/>
        <v>1679.55</v>
      </c>
      <c r="E121" s="29"/>
    </row>
    <row r="122" spans="1:5" ht="12.75">
      <c r="A122" s="26" t="s">
        <v>111</v>
      </c>
      <c r="B122" s="27">
        <v>0</v>
      </c>
      <c r="C122" s="27">
        <v>0</v>
      </c>
      <c r="D122" s="27">
        <f t="shared" si="1"/>
        <v>0</v>
      </c>
      <c r="E122" s="29"/>
    </row>
    <row r="123" spans="1:5" ht="12.75">
      <c r="A123" s="26" t="s">
        <v>112</v>
      </c>
      <c r="B123" s="27">
        <v>27896.37</v>
      </c>
      <c r="C123" s="27">
        <v>32091.9</v>
      </c>
      <c r="D123" s="27">
        <f t="shared" si="1"/>
        <v>-4195.5300000000025</v>
      </c>
      <c r="E123" s="29"/>
    </row>
    <row r="124" spans="1:5" ht="12.75">
      <c r="A124" s="26" t="s">
        <v>113</v>
      </c>
      <c r="B124" s="27">
        <v>130321.36</v>
      </c>
      <c r="C124" s="27">
        <v>130145.18</v>
      </c>
      <c r="D124" s="27">
        <f t="shared" si="1"/>
        <v>176.18000000000757</v>
      </c>
      <c r="E124" s="29"/>
    </row>
    <row r="125" spans="1:5" ht="12.75">
      <c r="A125" s="26" t="s">
        <v>114</v>
      </c>
      <c r="B125" s="27">
        <v>24725.14</v>
      </c>
      <c r="C125" s="27">
        <v>24112.02</v>
      </c>
      <c r="D125" s="27">
        <f t="shared" si="1"/>
        <v>613.119999999999</v>
      </c>
      <c r="E125" s="29"/>
    </row>
    <row r="126" spans="1:5" ht="12.75">
      <c r="A126" s="26" t="s">
        <v>115</v>
      </c>
      <c r="B126" s="27">
        <v>28200</v>
      </c>
      <c r="C126" s="27">
        <v>31045</v>
      </c>
      <c r="D126" s="27">
        <f t="shared" si="1"/>
        <v>-2845</v>
      </c>
      <c r="E126" s="29"/>
    </row>
    <row r="127" spans="1:5" ht="12.75">
      <c r="A127" s="26" t="s">
        <v>116</v>
      </c>
      <c r="B127" s="27">
        <v>3000</v>
      </c>
      <c r="C127" s="27">
        <v>0</v>
      </c>
      <c r="D127" s="27">
        <f t="shared" si="1"/>
        <v>3000</v>
      </c>
      <c r="E127" s="35"/>
    </row>
    <row r="128" spans="1:5" ht="12.75">
      <c r="A128" s="26" t="s">
        <v>117</v>
      </c>
      <c r="B128" s="27">
        <v>595429.1</v>
      </c>
      <c r="C128" s="27">
        <v>202938.8</v>
      </c>
      <c r="D128" s="27">
        <f t="shared" si="1"/>
        <v>392490.3</v>
      </c>
      <c r="E128" s="32"/>
    </row>
    <row r="129" spans="1:5" ht="12.75">
      <c r="A129" s="26" t="s">
        <v>118</v>
      </c>
      <c r="B129" s="27">
        <v>1988.54</v>
      </c>
      <c r="C129" s="27">
        <v>3628.32</v>
      </c>
      <c r="D129" s="27">
        <f t="shared" si="1"/>
        <v>-1639.7800000000002</v>
      </c>
      <c r="E129" s="29"/>
    </row>
    <row r="130" spans="1:5" ht="12.75">
      <c r="A130" s="26" t="s">
        <v>209</v>
      </c>
      <c r="B130" s="27">
        <v>9967.17</v>
      </c>
      <c r="C130" s="27">
        <v>3878</v>
      </c>
      <c r="D130" s="27">
        <f t="shared" si="1"/>
        <v>6089.17</v>
      </c>
      <c r="E130" s="29"/>
    </row>
    <row r="131" spans="1:5" ht="18" customHeight="1">
      <c r="A131" s="6" t="s">
        <v>119</v>
      </c>
      <c r="B131" s="7">
        <f>SUM(B23+B36+B51+B109)</f>
        <v>34197787.79000001</v>
      </c>
      <c r="C131" s="7">
        <f>SUM(C23+C36+C51+C109)</f>
        <v>32852064.740000002</v>
      </c>
      <c r="D131" s="7">
        <f t="shared" si="1"/>
        <v>1345723.0500000045</v>
      </c>
      <c r="E131" s="8">
        <f>D131/C131*100</f>
        <v>4.096311938535417</v>
      </c>
    </row>
    <row r="132" spans="1:5" ht="27.75" customHeight="1">
      <c r="A132" s="9" t="s">
        <v>23</v>
      </c>
      <c r="B132" s="21">
        <v>2014</v>
      </c>
      <c r="C132" s="21">
        <v>2013</v>
      </c>
      <c r="D132" s="22" t="s">
        <v>247</v>
      </c>
      <c r="E132" s="13" t="s">
        <v>215</v>
      </c>
    </row>
    <row r="133" spans="1:5" ht="12.75">
      <c r="A133" s="12" t="s">
        <v>120</v>
      </c>
      <c r="B133" s="2">
        <f>SUM(B134:B136)</f>
        <v>998868.21</v>
      </c>
      <c r="C133" s="2">
        <f>SUM(C134:C136)</f>
        <v>292901.77</v>
      </c>
      <c r="D133" s="2">
        <f t="shared" si="1"/>
        <v>705966.44</v>
      </c>
      <c r="E133" s="4">
        <f>D133/C133*100</f>
        <v>241.02498253936804</v>
      </c>
    </row>
    <row r="134" spans="1:5" ht="12.75">
      <c r="A134" s="26" t="s">
        <v>121</v>
      </c>
      <c r="B134" s="27">
        <v>998868.21</v>
      </c>
      <c r="C134" s="27">
        <v>292901.77</v>
      </c>
      <c r="D134" s="27">
        <f t="shared" si="1"/>
        <v>705966.44</v>
      </c>
      <c r="E134" s="29"/>
    </row>
    <row r="135" spans="1:5" ht="12.75">
      <c r="A135" s="26" t="s">
        <v>122</v>
      </c>
      <c r="B135" s="27">
        <v>0</v>
      </c>
      <c r="C135" s="27">
        <v>0</v>
      </c>
      <c r="D135" s="27">
        <f t="shared" si="1"/>
        <v>0</v>
      </c>
      <c r="E135" s="32"/>
    </row>
    <row r="136" spans="1:5" ht="12.75">
      <c r="A136" s="26" t="s">
        <v>9</v>
      </c>
      <c r="B136" s="27">
        <v>0</v>
      </c>
      <c r="C136" s="27">
        <v>0</v>
      </c>
      <c r="D136" s="27">
        <f t="shared" si="1"/>
        <v>0</v>
      </c>
      <c r="E136" s="32"/>
    </row>
    <row r="137" spans="1:5" ht="12.75">
      <c r="A137" s="12" t="s">
        <v>123</v>
      </c>
      <c r="B137" s="2">
        <f>SUM(B138:B139)</f>
        <v>0</v>
      </c>
      <c r="C137" s="2">
        <f>SUM(C138:C139)</f>
        <v>109.42</v>
      </c>
      <c r="D137" s="2">
        <f t="shared" si="1"/>
        <v>-109.42</v>
      </c>
      <c r="E137" s="4">
        <f>D137/C137*100</f>
        <v>-100</v>
      </c>
    </row>
    <row r="138" spans="1:5" ht="12.75">
      <c r="A138" s="26" t="s">
        <v>124</v>
      </c>
      <c r="B138" s="27">
        <v>0</v>
      </c>
      <c r="C138" s="27">
        <v>0</v>
      </c>
      <c r="D138" s="27">
        <f t="shared" si="1"/>
        <v>0</v>
      </c>
      <c r="E138" s="29"/>
    </row>
    <row r="139" spans="1:5" ht="12.75">
      <c r="A139" s="26" t="s">
        <v>10</v>
      </c>
      <c r="B139" s="27">
        <v>0</v>
      </c>
      <c r="C139" s="27">
        <v>109.42</v>
      </c>
      <c r="D139" s="27">
        <f t="shared" si="1"/>
        <v>-109.42</v>
      </c>
      <c r="E139" s="29"/>
    </row>
    <row r="140" spans="1:5" ht="12.75">
      <c r="A140" s="12" t="s">
        <v>125</v>
      </c>
      <c r="B140" s="2">
        <f>SUM(B141:B142)</f>
        <v>277910.85</v>
      </c>
      <c r="C140" s="2">
        <f>SUM(C141:C142)</f>
        <v>746321.2</v>
      </c>
      <c r="D140" s="2">
        <f t="shared" si="1"/>
        <v>-468410.35</v>
      </c>
      <c r="E140" s="4">
        <f>D140/C140*100</f>
        <v>-62.762567913118374</v>
      </c>
    </row>
    <row r="141" spans="1:5" ht="12.75">
      <c r="A141" s="26" t="s">
        <v>11</v>
      </c>
      <c r="B141" s="27">
        <v>277910.85</v>
      </c>
      <c r="C141" s="27">
        <v>746321.2</v>
      </c>
      <c r="D141" s="27">
        <f t="shared" si="1"/>
        <v>-468410.35</v>
      </c>
      <c r="E141" s="29"/>
    </row>
    <row r="142" spans="1:5" ht="12.75">
      <c r="A142" s="26" t="s">
        <v>12</v>
      </c>
      <c r="B142" s="27">
        <v>0</v>
      </c>
      <c r="C142" s="27">
        <v>0</v>
      </c>
      <c r="D142" s="27">
        <f aca="true" t="shared" si="2" ref="D142:D207">B142-C142</f>
        <v>0</v>
      </c>
      <c r="E142" s="29"/>
    </row>
    <row r="143" spans="1:5" ht="18" customHeight="1">
      <c r="A143" s="6" t="s">
        <v>126</v>
      </c>
      <c r="B143" s="7">
        <f>B140+B137+B133</f>
        <v>1276779.06</v>
      </c>
      <c r="C143" s="7">
        <f>C140+C137+C133</f>
        <v>1039332.39</v>
      </c>
      <c r="D143" s="7">
        <f t="shared" si="2"/>
        <v>237446.67000000004</v>
      </c>
      <c r="E143" s="8">
        <f>D143/C143*100</f>
        <v>22.84607622013974</v>
      </c>
    </row>
    <row r="144" spans="1:5" ht="12.75">
      <c r="A144" s="12" t="s">
        <v>127</v>
      </c>
      <c r="B144" s="2">
        <f>SUM(B145:B160)</f>
        <v>7235616.54</v>
      </c>
      <c r="C144" s="2">
        <f>SUM(C145:C160)</f>
        <v>7188493.169999999</v>
      </c>
      <c r="D144" s="2">
        <f t="shared" si="2"/>
        <v>47123.37000000104</v>
      </c>
      <c r="E144" s="4">
        <f>D144/C144*100</f>
        <v>0.6555389131711598</v>
      </c>
    </row>
    <row r="145" spans="1:8" ht="12.75">
      <c r="A145" s="26" t="s">
        <v>128</v>
      </c>
      <c r="B145" s="27">
        <v>692677.14</v>
      </c>
      <c r="C145" s="27">
        <v>735558.2</v>
      </c>
      <c r="D145" s="27">
        <f t="shared" si="2"/>
        <v>-42881.05999999994</v>
      </c>
      <c r="E145" s="29"/>
      <c r="G145" s="40"/>
      <c r="H145" s="44"/>
    </row>
    <row r="146" spans="1:8" ht="12.75">
      <c r="A146" s="26" t="s">
        <v>129</v>
      </c>
      <c r="B146" s="27">
        <v>2430833</v>
      </c>
      <c r="C146" s="27">
        <v>2264503</v>
      </c>
      <c r="D146" s="27">
        <f t="shared" si="2"/>
        <v>166330</v>
      </c>
      <c r="E146" s="32"/>
      <c r="G146" s="40"/>
      <c r="H146" s="44"/>
    </row>
    <row r="147" spans="1:8" ht="12.75">
      <c r="A147" s="26" t="s">
        <v>130</v>
      </c>
      <c r="B147" s="27">
        <v>668791.95</v>
      </c>
      <c r="C147" s="27">
        <v>760225.92</v>
      </c>
      <c r="D147" s="27">
        <f t="shared" si="2"/>
        <v>-91433.97000000009</v>
      </c>
      <c r="E147" s="32"/>
      <c r="G147" s="40"/>
      <c r="H147" s="44"/>
    </row>
    <row r="148" spans="1:8" ht="12.75">
      <c r="A148" s="26" t="s">
        <v>13</v>
      </c>
      <c r="B148" s="27">
        <v>360</v>
      </c>
      <c r="C148" s="27">
        <v>144893.03</v>
      </c>
      <c r="D148" s="27">
        <f t="shared" si="2"/>
        <v>-144533.03</v>
      </c>
      <c r="E148" s="32"/>
      <c r="G148" s="40"/>
      <c r="H148" s="44"/>
    </row>
    <row r="149" spans="1:7" ht="12.75">
      <c r="A149" s="26" t="s">
        <v>218</v>
      </c>
      <c r="B149" s="27">
        <v>0</v>
      </c>
      <c r="C149" s="27">
        <v>2903</v>
      </c>
      <c r="D149" s="27">
        <f t="shared" si="2"/>
        <v>-2903</v>
      </c>
      <c r="E149" s="32"/>
      <c r="G149" s="40"/>
    </row>
    <row r="150" spans="1:5" ht="12.75">
      <c r="A150" s="5" t="s">
        <v>14</v>
      </c>
      <c r="B150" s="27">
        <v>37281.8</v>
      </c>
      <c r="C150" s="27">
        <v>24546.76</v>
      </c>
      <c r="D150" s="27">
        <f t="shared" si="2"/>
        <v>12735.040000000005</v>
      </c>
      <c r="E150" s="29"/>
    </row>
    <row r="151" spans="1:7" ht="12.75">
      <c r="A151" s="26" t="s">
        <v>131</v>
      </c>
      <c r="B151" s="27">
        <v>0</v>
      </c>
      <c r="C151" s="27">
        <v>8000</v>
      </c>
      <c r="D151" s="27">
        <f t="shared" si="2"/>
        <v>-8000</v>
      </c>
      <c r="E151" s="32"/>
      <c r="G151" s="40"/>
    </row>
    <row r="152" spans="1:5" ht="12.75">
      <c r="A152" s="26" t="s">
        <v>132</v>
      </c>
      <c r="B152" s="27">
        <v>2378527.08</v>
      </c>
      <c r="C152" s="27">
        <v>2352790.32</v>
      </c>
      <c r="D152" s="27">
        <f t="shared" si="2"/>
        <v>25736.760000000242</v>
      </c>
      <c r="E152" s="29"/>
    </row>
    <row r="153" spans="1:5" ht="12.75">
      <c r="A153" s="5" t="s">
        <v>133</v>
      </c>
      <c r="B153" s="27">
        <v>82800</v>
      </c>
      <c r="C153" s="27">
        <v>82800</v>
      </c>
      <c r="D153" s="27">
        <f t="shared" si="2"/>
        <v>0</v>
      </c>
      <c r="E153" s="29"/>
    </row>
    <row r="154" spans="1:5" ht="12.75">
      <c r="A154" s="26" t="s">
        <v>134</v>
      </c>
      <c r="B154" s="27">
        <v>97596.18</v>
      </c>
      <c r="C154" s="27">
        <v>102104.79</v>
      </c>
      <c r="D154" s="27">
        <f t="shared" si="2"/>
        <v>-4508.610000000001</v>
      </c>
      <c r="E154" s="29"/>
    </row>
    <row r="155" spans="1:5" ht="12.75">
      <c r="A155" s="26" t="s">
        <v>135</v>
      </c>
      <c r="B155" s="27">
        <v>8188.55</v>
      </c>
      <c r="C155" s="27">
        <v>9212</v>
      </c>
      <c r="D155" s="27">
        <f t="shared" si="2"/>
        <v>-1023.4499999999998</v>
      </c>
      <c r="E155" s="32"/>
    </row>
    <row r="156" spans="1:5" ht="12.75">
      <c r="A156" s="26" t="s">
        <v>136</v>
      </c>
      <c r="B156" s="27">
        <v>321095.24</v>
      </c>
      <c r="C156" s="27">
        <v>301945.14</v>
      </c>
      <c r="D156" s="27">
        <f t="shared" si="2"/>
        <v>19150.099999999977</v>
      </c>
      <c r="E156" s="32"/>
    </row>
    <row r="157" spans="1:5" ht="12.75">
      <c r="A157" s="26" t="s">
        <v>137</v>
      </c>
      <c r="B157" s="27">
        <v>30980</v>
      </c>
      <c r="C157" s="27">
        <v>31611.2</v>
      </c>
      <c r="D157" s="27">
        <f t="shared" si="2"/>
        <v>-631.2000000000007</v>
      </c>
      <c r="E157" s="29"/>
    </row>
    <row r="158" spans="1:5" ht="12.75">
      <c r="A158" s="26" t="s">
        <v>138</v>
      </c>
      <c r="B158" s="27">
        <v>334640.73</v>
      </c>
      <c r="C158" s="27">
        <v>284064.42</v>
      </c>
      <c r="D158" s="27">
        <f t="shared" si="2"/>
        <v>50576.31</v>
      </c>
      <c r="E158" s="29"/>
    </row>
    <row r="159" spans="1:5" ht="12.75">
      <c r="A159" s="5" t="s">
        <v>139</v>
      </c>
      <c r="B159" s="27">
        <v>73721.07</v>
      </c>
      <c r="C159" s="27">
        <v>48215.39</v>
      </c>
      <c r="D159" s="27">
        <f t="shared" si="2"/>
        <v>25505.680000000008</v>
      </c>
      <c r="E159" s="32"/>
    </row>
    <row r="160" spans="1:5" ht="12.75">
      <c r="A160" s="5" t="s">
        <v>15</v>
      </c>
      <c r="B160" s="1">
        <v>78123.8</v>
      </c>
      <c r="C160" s="1">
        <v>35120</v>
      </c>
      <c r="D160" s="27">
        <f t="shared" si="2"/>
        <v>43003.8</v>
      </c>
      <c r="E160" s="32"/>
    </row>
    <row r="161" spans="1:5" ht="18" customHeight="1">
      <c r="A161" s="12" t="s">
        <v>219</v>
      </c>
      <c r="B161" s="2">
        <f>B162</f>
        <v>0</v>
      </c>
      <c r="C161" s="2">
        <f>C162</f>
        <v>8425.6</v>
      </c>
      <c r="D161" s="2">
        <f>B161-C161</f>
        <v>-8425.6</v>
      </c>
      <c r="E161" s="4"/>
    </row>
    <row r="162" spans="1:5" ht="12.75">
      <c r="A162" s="26" t="s">
        <v>220</v>
      </c>
      <c r="B162" s="27">
        <v>0</v>
      </c>
      <c r="C162" s="27">
        <v>8425.6</v>
      </c>
      <c r="D162" s="27">
        <f>B162-C162</f>
        <v>-8425.6</v>
      </c>
      <c r="E162" s="29"/>
    </row>
    <row r="163" spans="1:5" ht="12.75">
      <c r="A163" s="6" t="s">
        <v>140</v>
      </c>
      <c r="B163" s="7">
        <f>SUM(B144)+B161</f>
        <v>7235616.54</v>
      </c>
      <c r="C163" s="7">
        <f>SUM(C144)+C161</f>
        <v>7196918.769999999</v>
      </c>
      <c r="D163" s="7">
        <f t="shared" si="2"/>
        <v>38697.770000001416</v>
      </c>
      <c r="E163" s="8">
        <f>D163/C163*100</f>
        <v>0.5376991353759774</v>
      </c>
    </row>
    <row r="164" spans="1:5" ht="12.75">
      <c r="A164" s="9" t="s">
        <v>141</v>
      </c>
      <c r="B164" s="10">
        <f>B163+B143+B131+B22</f>
        <v>244044739.44</v>
      </c>
      <c r="C164" s="10">
        <f>C163+C143+C131+C22</f>
        <v>243008181.58</v>
      </c>
      <c r="D164" s="10">
        <f t="shared" si="2"/>
        <v>1036557.8599999845</v>
      </c>
      <c r="E164" s="11">
        <f>D164/C164*100</f>
        <v>0.42655265895183136</v>
      </c>
    </row>
    <row r="165" spans="1:5" ht="12.75">
      <c r="A165" s="12" t="s">
        <v>221</v>
      </c>
      <c r="B165" s="2">
        <f>SUM(B166:B168)</f>
        <v>0</v>
      </c>
      <c r="C165" s="2">
        <f>SUM(C166:C168)</f>
        <v>54130.46</v>
      </c>
      <c r="D165" s="2">
        <f>B165-C165</f>
        <v>-54130.46</v>
      </c>
      <c r="E165" s="4"/>
    </row>
    <row r="166" spans="1:5" ht="12.75">
      <c r="A166" s="5" t="s">
        <v>222</v>
      </c>
      <c r="B166" s="27">
        <v>0</v>
      </c>
      <c r="C166" s="27">
        <v>54130.46</v>
      </c>
      <c r="D166" s="27">
        <f>B166-C166</f>
        <v>-54130.46</v>
      </c>
      <c r="E166" s="29"/>
    </row>
    <row r="167" spans="1:5" ht="12.75">
      <c r="A167" s="12" t="s">
        <v>142</v>
      </c>
      <c r="B167" s="2">
        <f>SUM(B168:B170)</f>
        <v>0</v>
      </c>
      <c r="C167" s="2">
        <f>SUM(C168:C170)</f>
        <v>0</v>
      </c>
      <c r="D167" s="2">
        <f t="shared" si="2"/>
        <v>0</v>
      </c>
      <c r="E167" s="4"/>
    </row>
    <row r="168" spans="1:5" ht="12.75">
      <c r="A168" s="5" t="s">
        <v>143</v>
      </c>
      <c r="B168" s="27">
        <v>0</v>
      </c>
      <c r="C168" s="27">
        <v>0</v>
      </c>
      <c r="D168" s="27">
        <f t="shared" si="2"/>
        <v>0</v>
      </c>
      <c r="E168" s="29"/>
    </row>
    <row r="169" spans="1:5" ht="12.75">
      <c r="A169" s="26" t="s">
        <v>144</v>
      </c>
      <c r="B169" s="27">
        <v>0</v>
      </c>
      <c r="C169" s="27">
        <v>0</v>
      </c>
      <c r="D169" s="27">
        <f t="shared" si="2"/>
        <v>0</v>
      </c>
      <c r="E169" s="29"/>
    </row>
    <row r="170" spans="1:5" ht="12.75">
      <c r="A170" s="5" t="s">
        <v>145</v>
      </c>
      <c r="B170" s="27">
        <v>0</v>
      </c>
      <c r="C170" s="27">
        <v>0</v>
      </c>
      <c r="D170" s="27">
        <f t="shared" si="2"/>
        <v>0</v>
      </c>
      <c r="E170" s="29"/>
    </row>
    <row r="171" spans="1:5" ht="12.75">
      <c r="A171" s="12" t="s">
        <v>146</v>
      </c>
      <c r="B171" s="2">
        <f>SUM(B172:B182)</f>
        <v>4233192.050000001</v>
      </c>
      <c r="C171" s="2">
        <f>SUM(C172:C182)</f>
        <v>4129647</v>
      </c>
      <c r="D171" s="2">
        <f t="shared" si="2"/>
        <v>103545.05000000075</v>
      </c>
      <c r="E171" s="4">
        <f>D171/C171*100</f>
        <v>2.507358377120387</v>
      </c>
    </row>
    <row r="172" spans="1:5" ht="12.75">
      <c r="A172" s="26" t="s">
        <v>147</v>
      </c>
      <c r="B172" s="27">
        <v>162911.91</v>
      </c>
      <c r="C172" s="27">
        <v>499002.67</v>
      </c>
      <c r="D172" s="27">
        <f t="shared" si="2"/>
        <v>-336090.76</v>
      </c>
      <c r="E172" s="29"/>
    </row>
    <row r="173" spans="1:5" ht="12.75">
      <c r="A173" s="26" t="s">
        <v>148</v>
      </c>
      <c r="B173" s="27">
        <v>301490.76</v>
      </c>
      <c r="C173" s="27">
        <v>163132.94</v>
      </c>
      <c r="D173" s="27">
        <f t="shared" si="2"/>
        <v>138357.82</v>
      </c>
      <c r="E173" s="29"/>
    </row>
    <row r="174" spans="1:5" ht="12.75">
      <c r="A174" s="26" t="s">
        <v>149</v>
      </c>
      <c r="B174" s="27">
        <v>49783.06</v>
      </c>
      <c r="C174" s="27">
        <v>5233.98</v>
      </c>
      <c r="D174" s="27">
        <f t="shared" si="2"/>
        <v>44549.08</v>
      </c>
      <c r="E174" s="29"/>
    </row>
    <row r="175" spans="1:5" ht="12.75">
      <c r="A175" s="26" t="s">
        <v>150</v>
      </c>
      <c r="B175" s="27">
        <v>368542.16</v>
      </c>
      <c r="C175" s="27">
        <v>298947.32</v>
      </c>
      <c r="D175" s="27">
        <f t="shared" si="2"/>
        <v>69594.83999999997</v>
      </c>
      <c r="E175" s="29"/>
    </row>
    <row r="176" spans="1:5" ht="12.75">
      <c r="A176" s="26" t="s">
        <v>151</v>
      </c>
      <c r="B176" s="27">
        <v>1791.63</v>
      </c>
      <c r="C176" s="27">
        <v>4715.95</v>
      </c>
      <c r="D176" s="27">
        <f t="shared" si="2"/>
        <v>-2924.3199999999997</v>
      </c>
      <c r="E176" s="29"/>
    </row>
    <row r="177" spans="1:5" ht="12.75">
      <c r="A177" s="26" t="s">
        <v>152</v>
      </c>
      <c r="B177" s="27">
        <v>325744.13</v>
      </c>
      <c r="C177" s="27">
        <v>255094.37</v>
      </c>
      <c r="D177" s="27">
        <f t="shared" si="2"/>
        <v>70649.76000000001</v>
      </c>
      <c r="E177" s="29"/>
    </row>
    <row r="178" spans="1:5" ht="12.75">
      <c r="A178" s="26" t="s">
        <v>153</v>
      </c>
      <c r="B178" s="27">
        <v>950355.33</v>
      </c>
      <c r="C178" s="27">
        <v>878367.49</v>
      </c>
      <c r="D178" s="27">
        <f t="shared" si="2"/>
        <v>71987.83999999997</v>
      </c>
      <c r="E178" s="29"/>
    </row>
    <row r="179" spans="1:5" ht="12.75">
      <c r="A179" s="26" t="s">
        <v>154</v>
      </c>
      <c r="B179" s="27">
        <v>398866.87</v>
      </c>
      <c r="C179" s="27">
        <v>382293.78</v>
      </c>
      <c r="D179" s="27">
        <f t="shared" si="2"/>
        <v>16573.089999999967</v>
      </c>
      <c r="E179" s="29"/>
    </row>
    <row r="180" spans="1:7" ht="12.75">
      <c r="A180" s="26" t="s">
        <v>155</v>
      </c>
      <c r="B180" s="27">
        <v>426029.89</v>
      </c>
      <c r="C180" s="27">
        <v>417844.93</v>
      </c>
      <c r="D180" s="27">
        <f t="shared" si="2"/>
        <v>8184.960000000021</v>
      </c>
      <c r="E180" s="32"/>
      <c r="G180" s="40"/>
    </row>
    <row r="181" spans="1:7" ht="13.5" customHeight="1">
      <c r="A181" s="5" t="s">
        <v>156</v>
      </c>
      <c r="B181" s="27">
        <v>695146.18</v>
      </c>
      <c r="C181" s="27">
        <v>682519.57</v>
      </c>
      <c r="D181" s="27">
        <f t="shared" si="2"/>
        <v>12626.610000000102</v>
      </c>
      <c r="E181" s="29"/>
      <c r="G181" s="40"/>
    </row>
    <row r="182" spans="1:5" ht="12.75">
      <c r="A182" s="5" t="s">
        <v>157</v>
      </c>
      <c r="B182" s="27">
        <v>552530.13</v>
      </c>
      <c r="C182" s="27">
        <v>542494</v>
      </c>
      <c r="D182" s="27">
        <f t="shared" si="2"/>
        <v>10036.130000000005</v>
      </c>
      <c r="E182" s="29"/>
    </row>
    <row r="183" spans="1:5" ht="12.75">
      <c r="A183" s="12" t="s">
        <v>158</v>
      </c>
      <c r="B183" s="2">
        <f>SUM(B184:B192)</f>
        <v>1348910.7699999998</v>
      </c>
      <c r="C183" s="2">
        <f>SUM(C184:C192)</f>
        <v>1564972.5999999999</v>
      </c>
      <c r="D183" s="2">
        <f aca="true" t="shared" si="3" ref="D183:D192">B183-C183</f>
        <v>-216061.83000000007</v>
      </c>
      <c r="E183" s="4">
        <f>D183/C183*100</f>
        <v>-13.806109448817194</v>
      </c>
    </row>
    <row r="184" spans="1:6" ht="12.75">
      <c r="A184" s="26" t="s">
        <v>159</v>
      </c>
      <c r="B184" s="27">
        <v>993417.33</v>
      </c>
      <c r="C184" s="27">
        <v>1297290.07</v>
      </c>
      <c r="D184" s="27">
        <f t="shared" si="3"/>
        <v>-303872.7400000001</v>
      </c>
      <c r="E184" s="29"/>
      <c r="F184" s="40"/>
    </row>
    <row r="185" spans="1:5" ht="12.75">
      <c r="A185" s="26" t="s">
        <v>160</v>
      </c>
      <c r="B185" s="27">
        <v>0</v>
      </c>
      <c r="C185" s="27">
        <v>1452</v>
      </c>
      <c r="D185" s="27">
        <f t="shared" si="3"/>
        <v>-1452</v>
      </c>
      <c r="E185" s="29"/>
    </row>
    <row r="186" spans="1:5" ht="12.75">
      <c r="A186" s="26" t="s">
        <v>161</v>
      </c>
      <c r="B186" s="27">
        <v>0</v>
      </c>
      <c r="C186" s="27">
        <v>7337.95</v>
      </c>
      <c r="D186" s="27">
        <f t="shared" si="3"/>
        <v>-7337.95</v>
      </c>
      <c r="E186" s="29"/>
    </row>
    <row r="187" spans="1:5" ht="12.75">
      <c r="A187" s="26" t="s">
        <v>162</v>
      </c>
      <c r="B187" s="27">
        <v>173352.54</v>
      </c>
      <c r="C187" s="27">
        <v>227954.28</v>
      </c>
      <c r="D187" s="27">
        <f t="shared" si="3"/>
        <v>-54601.73999999999</v>
      </c>
      <c r="E187" s="29"/>
    </row>
    <row r="188" spans="1:5" ht="12.75">
      <c r="A188" s="26" t="s">
        <v>210</v>
      </c>
      <c r="B188" s="27">
        <v>0</v>
      </c>
      <c r="C188" s="27">
        <v>0</v>
      </c>
      <c r="D188" s="27">
        <f t="shared" si="3"/>
        <v>0</v>
      </c>
      <c r="E188" s="29"/>
    </row>
    <row r="189" spans="1:5" ht="12.75">
      <c r="A189" s="26" t="s">
        <v>163</v>
      </c>
      <c r="B189" s="27">
        <v>0</v>
      </c>
      <c r="C189" s="27">
        <v>0</v>
      </c>
      <c r="D189" s="27">
        <f t="shared" si="3"/>
        <v>0</v>
      </c>
      <c r="E189" s="29"/>
    </row>
    <row r="190" spans="1:5" ht="12.75">
      <c r="A190" s="26" t="s">
        <v>164</v>
      </c>
      <c r="B190" s="27">
        <v>36278.31</v>
      </c>
      <c r="C190" s="27">
        <v>11246.43</v>
      </c>
      <c r="D190" s="27">
        <f t="shared" si="3"/>
        <v>25031.879999999997</v>
      </c>
      <c r="E190" s="32"/>
    </row>
    <row r="191" spans="1:5" ht="12.75">
      <c r="A191" s="26" t="s">
        <v>165</v>
      </c>
      <c r="B191" s="27">
        <v>140795.62</v>
      </c>
      <c r="C191" s="27">
        <v>16921.91</v>
      </c>
      <c r="D191" s="27">
        <f t="shared" si="3"/>
        <v>123873.70999999999</v>
      </c>
      <c r="E191" s="32"/>
    </row>
    <row r="192" spans="1:5" ht="12.75">
      <c r="A192" s="26" t="s">
        <v>166</v>
      </c>
      <c r="B192" s="27">
        <v>5066.97</v>
      </c>
      <c r="C192" s="27">
        <v>2769.96</v>
      </c>
      <c r="D192" s="27">
        <f t="shared" si="3"/>
        <v>2297.01</v>
      </c>
      <c r="E192" s="32"/>
    </row>
    <row r="193" spans="1:5" ht="24" customHeight="1">
      <c r="A193" s="9" t="s">
        <v>23</v>
      </c>
      <c r="B193" s="21">
        <v>2014</v>
      </c>
      <c r="C193" s="21">
        <v>2013</v>
      </c>
      <c r="D193" s="22" t="s">
        <v>247</v>
      </c>
      <c r="E193" s="13" t="s">
        <v>215</v>
      </c>
    </row>
    <row r="194" spans="1:7" ht="12.75">
      <c r="A194" s="12" t="s">
        <v>167</v>
      </c>
      <c r="B194" s="2">
        <f>SUM(B195:B218)</f>
        <v>59387313.75</v>
      </c>
      <c r="C194" s="2">
        <f>SUM(C195:C218)</f>
        <v>70016050.68</v>
      </c>
      <c r="D194" s="2">
        <f t="shared" si="2"/>
        <v>-10628736.930000007</v>
      </c>
      <c r="E194" s="4">
        <f>D194/C194*100</f>
        <v>-15.180429097004314</v>
      </c>
      <c r="G194" s="40"/>
    </row>
    <row r="195" spans="1:5" ht="12.75">
      <c r="A195" s="26" t="s">
        <v>168</v>
      </c>
      <c r="B195" s="36">
        <v>1872.01</v>
      </c>
      <c r="C195" s="36">
        <v>370.91</v>
      </c>
      <c r="D195" s="27">
        <f t="shared" si="2"/>
        <v>1501.1</v>
      </c>
      <c r="E195" s="29"/>
    </row>
    <row r="196" spans="1:5" ht="12.75">
      <c r="A196" s="26" t="s">
        <v>169</v>
      </c>
      <c r="B196" s="27">
        <v>1519888.26</v>
      </c>
      <c r="C196" s="27">
        <v>1880679.9</v>
      </c>
      <c r="D196" s="27">
        <f t="shared" si="2"/>
        <v>-360791.6399999999</v>
      </c>
      <c r="E196" s="29"/>
    </row>
    <row r="197" spans="1:5" ht="12.75">
      <c r="A197" s="26" t="s">
        <v>170</v>
      </c>
      <c r="B197" s="27">
        <v>896887.28</v>
      </c>
      <c r="C197" s="27">
        <v>3969376.57</v>
      </c>
      <c r="D197" s="27">
        <f t="shared" si="2"/>
        <v>-3072489.29</v>
      </c>
      <c r="E197" s="29"/>
    </row>
    <row r="198" spans="1:5" ht="12.75">
      <c r="A198" s="26" t="s">
        <v>171</v>
      </c>
      <c r="B198" s="27">
        <v>0</v>
      </c>
      <c r="C198" s="27">
        <v>0</v>
      </c>
      <c r="D198" s="27">
        <f t="shared" si="2"/>
        <v>0</v>
      </c>
      <c r="E198" s="29"/>
    </row>
    <row r="199" spans="1:5" ht="12.75">
      <c r="A199" s="26" t="s">
        <v>172</v>
      </c>
      <c r="B199" s="27">
        <v>0</v>
      </c>
      <c r="C199" s="27">
        <v>0</v>
      </c>
      <c r="D199" s="27">
        <f t="shared" si="2"/>
        <v>0</v>
      </c>
      <c r="E199" s="29"/>
    </row>
    <row r="200" spans="1:5" ht="12.75">
      <c r="A200" s="26" t="s">
        <v>173</v>
      </c>
      <c r="B200" s="27">
        <v>21771543.15</v>
      </c>
      <c r="C200" s="27">
        <v>22637051.79</v>
      </c>
      <c r="D200" s="27">
        <f t="shared" si="2"/>
        <v>-865508.6400000006</v>
      </c>
      <c r="E200" s="32"/>
    </row>
    <row r="201" spans="1:5" ht="12.75">
      <c r="A201" s="26" t="s">
        <v>174</v>
      </c>
      <c r="B201" s="27">
        <v>6873760.31</v>
      </c>
      <c r="C201" s="27">
        <v>7105363.14</v>
      </c>
      <c r="D201" s="27">
        <f t="shared" si="2"/>
        <v>-231602.83000000007</v>
      </c>
      <c r="E201" s="29"/>
    </row>
    <row r="202" spans="1:5" ht="12.75">
      <c r="A202" s="26" t="s">
        <v>175</v>
      </c>
      <c r="B202" s="27">
        <v>2892722.05</v>
      </c>
      <c r="C202" s="27">
        <v>3598299.26</v>
      </c>
      <c r="D202" s="27">
        <f t="shared" si="2"/>
        <v>-705577.21</v>
      </c>
      <c r="E202" s="29"/>
    </row>
    <row r="203" spans="1:5" ht="12.75">
      <c r="A203" s="26" t="s">
        <v>176</v>
      </c>
      <c r="B203" s="27">
        <v>3599235.98</v>
      </c>
      <c r="C203" s="27">
        <v>4422086.12</v>
      </c>
      <c r="D203" s="27">
        <f t="shared" si="2"/>
        <v>-822850.1400000001</v>
      </c>
      <c r="E203" s="29"/>
    </row>
    <row r="204" spans="1:5" ht="12.75">
      <c r="A204" s="26" t="s">
        <v>177</v>
      </c>
      <c r="B204" s="27">
        <v>3659593.47</v>
      </c>
      <c r="C204" s="27">
        <v>4888221.58</v>
      </c>
      <c r="D204" s="27">
        <f t="shared" si="2"/>
        <v>-1228628.1099999999</v>
      </c>
      <c r="E204" s="32"/>
    </row>
    <row r="205" spans="1:5" ht="12.75">
      <c r="A205" s="5" t="s">
        <v>178</v>
      </c>
      <c r="B205" s="27">
        <v>0</v>
      </c>
      <c r="C205" s="27">
        <v>0</v>
      </c>
      <c r="D205" s="27">
        <f t="shared" si="2"/>
        <v>0</v>
      </c>
      <c r="E205" s="32"/>
    </row>
    <row r="206" spans="1:5" ht="12.75">
      <c r="A206" s="26" t="s">
        <v>16</v>
      </c>
      <c r="B206" s="27">
        <v>6085038.29</v>
      </c>
      <c r="C206" s="27">
        <v>8971679.29</v>
      </c>
      <c r="D206" s="27">
        <f t="shared" si="2"/>
        <v>-2886640.999999999</v>
      </c>
      <c r="E206" s="32"/>
    </row>
    <row r="207" spans="1:5" ht="12.75">
      <c r="A207" s="26" t="s">
        <v>17</v>
      </c>
      <c r="B207" s="27">
        <v>4253929.41</v>
      </c>
      <c r="C207" s="27">
        <v>3150438.51</v>
      </c>
      <c r="D207" s="27">
        <f t="shared" si="2"/>
        <v>1103490.9000000004</v>
      </c>
      <c r="E207" s="32"/>
    </row>
    <row r="208" spans="1:5" ht="12.75">
      <c r="A208" s="26" t="s">
        <v>18</v>
      </c>
      <c r="B208" s="27">
        <v>6033717.92</v>
      </c>
      <c r="C208" s="27">
        <v>7216754.93</v>
      </c>
      <c r="D208" s="27">
        <f aca="true" t="shared" si="4" ref="D208:D249">B208-C208</f>
        <v>-1183037.0099999998</v>
      </c>
      <c r="E208" s="32"/>
    </row>
    <row r="209" spans="1:5" ht="12.75">
      <c r="A209" s="26" t="s">
        <v>19</v>
      </c>
      <c r="B209" s="27">
        <v>1292786.88</v>
      </c>
      <c r="C209" s="27">
        <v>1122318.86</v>
      </c>
      <c r="D209" s="27">
        <f t="shared" si="4"/>
        <v>170468.0199999998</v>
      </c>
      <c r="E209" s="32"/>
    </row>
    <row r="210" spans="1:5" ht="12.75">
      <c r="A210" s="26" t="s">
        <v>20</v>
      </c>
      <c r="B210" s="27">
        <v>123076.56</v>
      </c>
      <c r="C210" s="27">
        <v>161734.98</v>
      </c>
      <c r="D210" s="27">
        <f t="shared" si="4"/>
        <v>-38658.42000000001</v>
      </c>
      <c r="E210" s="32"/>
    </row>
    <row r="211" spans="1:5" ht="11.25" customHeight="1">
      <c r="A211" s="26" t="s">
        <v>21</v>
      </c>
      <c r="B211" s="27">
        <v>268909.82</v>
      </c>
      <c r="C211" s="27">
        <v>335480.26</v>
      </c>
      <c r="D211" s="27">
        <f t="shared" si="4"/>
        <v>-66570.44</v>
      </c>
      <c r="E211" s="32"/>
    </row>
    <row r="212" spans="1:5" ht="12.75">
      <c r="A212" s="26" t="s">
        <v>22</v>
      </c>
      <c r="B212" s="27">
        <v>37243.36</v>
      </c>
      <c r="C212" s="27">
        <v>35782.29</v>
      </c>
      <c r="D212" s="27">
        <f>B212-C212</f>
        <v>1461.0699999999997</v>
      </c>
      <c r="E212" s="32"/>
    </row>
    <row r="213" spans="1:5" ht="12.75">
      <c r="A213" s="26" t="s">
        <v>223</v>
      </c>
      <c r="B213" s="27">
        <v>0</v>
      </c>
      <c r="C213" s="27">
        <v>6750</v>
      </c>
      <c r="D213" s="27">
        <f t="shared" si="4"/>
        <v>-6750</v>
      </c>
      <c r="E213" s="32"/>
    </row>
    <row r="214" spans="1:5" ht="12.75">
      <c r="A214" s="26" t="s">
        <v>224</v>
      </c>
      <c r="B214" s="27">
        <v>0</v>
      </c>
      <c r="C214" s="27">
        <v>498000</v>
      </c>
      <c r="D214" s="27">
        <f>B214-C214</f>
        <v>-498000</v>
      </c>
      <c r="E214" s="32"/>
    </row>
    <row r="215" spans="1:5" ht="11.25" customHeight="1">
      <c r="A215" s="26" t="s">
        <v>225</v>
      </c>
      <c r="B215" s="27">
        <v>0</v>
      </c>
      <c r="C215" s="27">
        <v>493.86</v>
      </c>
      <c r="D215" s="27">
        <f>B215-C215</f>
        <v>-493.86</v>
      </c>
      <c r="E215" s="32"/>
    </row>
    <row r="216" spans="1:5" ht="12.75">
      <c r="A216" s="26" t="s">
        <v>226</v>
      </c>
      <c r="B216" s="27">
        <v>0</v>
      </c>
      <c r="C216" s="27">
        <v>168.43</v>
      </c>
      <c r="D216" s="27">
        <f>B216-C216</f>
        <v>-168.43</v>
      </c>
      <c r="E216" s="32"/>
    </row>
    <row r="217" spans="1:5" ht="12.75">
      <c r="A217" s="26" t="s">
        <v>243</v>
      </c>
      <c r="B217" s="27">
        <v>1000</v>
      </c>
      <c r="C217" s="27">
        <v>0</v>
      </c>
      <c r="D217" s="27">
        <f>B217-C217</f>
        <v>1000</v>
      </c>
      <c r="E217" s="32"/>
    </row>
    <row r="218" spans="1:5" ht="12.75">
      <c r="A218" s="26" t="s">
        <v>227</v>
      </c>
      <c r="B218" s="27">
        <v>76109</v>
      </c>
      <c r="C218" s="27">
        <v>15000</v>
      </c>
      <c r="D218" s="27">
        <f>B218-C218</f>
        <v>61109</v>
      </c>
      <c r="E218" s="32"/>
    </row>
    <row r="219" spans="1:5" ht="12.75">
      <c r="A219" s="6" t="s">
        <v>179</v>
      </c>
      <c r="B219" s="7">
        <f>B165+B167+B171+B183+B194</f>
        <v>64969416.57</v>
      </c>
      <c r="C219" s="7">
        <f>C165+C167+C171+C183+C194</f>
        <v>75764800.74000001</v>
      </c>
      <c r="D219" s="7">
        <f t="shared" si="4"/>
        <v>-10795384.17000001</v>
      </c>
      <c r="E219" s="8">
        <f>D219/C219*100</f>
        <v>-14.248548223661583</v>
      </c>
    </row>
    <row r="220" spans="1:5" ht="12.75">
      <c r="A220" s="12" t="s">
        <v>180</v>
      </c>
      <c r="B220" s="2">
        <f>SUM(B221:B224)</f>
        <v>33500</v>
      </c>
      <c r="C220" s="2">
        <f>SUM(C221:C224)</f>
        <v>6087</v>
      </c>
      <c r="D220" s="2">
        <f t="shared" si="4"/>
        <v>27413</v>
      </c>
      <c r="E220" s="4">
        <f>D220/C220*100</f>
        <v>450.3532117627731</v>
      </c>
    </row>
    <row r="221" spans="1:5" ht="12.75">
      <c r="A221" s="33" t="s">
        <v>181</v>
      </c>
      <c r="B221" s="27">
        <v>0</v>
      </c>
      <c r="C221" s="27">
        <v>0</v>
      </c>
      <c r="D221" s="27">
        <f t="shared" si="4"/>
        <v>0</v>
      </c>
      <c r="E221" s="29"/>
    </row>
    <row r="222" spans="1:5" ht="12.75">
      <c r="A222" s="5" t="s">
        <v>213</v>
      </c>
      <c r="B222" s="27">
        <v>22000</v>
      </c>
      <c r="C222" s="27">
        <v>6087</v>
      </c>
      <c r="D222" s="27">
        <f t="shared" si="4"/>
        <v>15913</v>
      </c>
      <c r="E222" s="29"/>
    </row>
    <row r="223" spans="1:5" ht="12.75">
      <c r="A223" s="33" t="s">
        <v>212</v>
      </c>
      <c r="B223" s="27">
        <v>0</v>
      </c>
      <c r="C223" s="27">
        <v>0</v>
      </c>
      <c r="D223" s="27">
        <f t="shared" si="4"/>
        <v>0</v>
      </c>
      <c r="E223" s="29"/>
    </row>
    <row r="224" spans="1:5" ht="12.75">
      <c r="A224" s="5" t="s">
        <v>211</v>
      </c>
      <c r="B224" s="27">
        <v>11500</v>
      </c>
      <c r="C224" s="27">
        <v>0</v>
      </c>
      <c r="D224" s="27">
        <f t="shared" si="4"/>
        <v>11500</v>
      </c>
      <c r="E224" s="29"/>
    </row>
    <row r="225" spans="1:5" ht="12.75">
      <c r="A225" s="17" t="s">
        <v>182</v>
      </c>
      <c r="B225" s="2">
        <f>SUM(B226:B227)</f>
        <v>215745</v>
      </c>
      <c r="C225" s="2">
        <f>SUM(C226:C227)</f>
        <v>66724.4</v>
      </c>
      <c r="D225" s="2">
        <f t="shared" si="4"/>
        <v>149020.6</v>
      </c>
      <c r="E225" s="4">
        <f>D225/C225*100</f>
        <v>223.3374897338905</v>
      </c>
    </row>
    <row r="226" spans="1:5" ht="18" customHeight="1">
      <c r="A226" s="33" t="s">
        <v>183</v>
      </c>
      <c r="B226" s="27">
        <v>150000</v>
      </c>
      <c r="C226" s="27">
        <v>0</v>
      </c>
      <c r="D226" s="27">
        <f t="shared" si="4"/>
        <v>150000</v>
      </c>
      <c r="E226" s="32"/>
    </row>
    <row r="227" spans="1:7" ht="21.75" customHeight="1">
      <c r="A227" s="5" t="s">
        <v>214</v>
      </c>
      <c r="B227" s="27">
        <v>65745</v>
      </c>
      <c r="C227" s="27">
        <v>66724.4</v>
      </c>
      <c r="D227" s="27">
        <f t="shared" si="4"/>
        <v>-979.3999999999942</v>
      </c>
      <c r="E227" s="32"/>
      <c r="G227" s="41"/>
    </row>
    <row r="228" spans="1:7" ht="21.75" customHeight="1">
      <c r="A228" s="6" t="s">
        <v>184</v>
      </c>
      <c r="B228" s="7">
        <f>B225+B220</f>
        <v>249245</v>
      </c>
      <c r="C228" s="7">
        <f>C225+C220</f>
        <v>72811.4</v>
      </c>
      <c r="D228" s="7">
        <f t="shared" si="4"/>
        <v>176433.6</v>
      </c>
      <c r="E228" s="8">
        <f>D228/C228*100</f>
        <v>242.3159010814241</v>
      </c>
      <c r="G228" s="40"/>
    </row>
    <row r="229" spans="1:5" ht="12.75">
      <c r="A229" s="9" t="s">
        <v>185</v>
      </c>
      <c r="B229" s="10">
        <f>B219+B228</f>
        <v>65218661.57</v>
      </c>
      <c r="C229" s="10">
        <f>C219+C228</f>
        <v>75837612.14000002</v>
      </c>
      <c r="D229" s="10">
        <f t="shared" si="4"/>
        <v>-10618950.570000015</v>
      </c>
      <c r="E229" s="11">
        <f>D229/C229*100</f>
        <v>-14.002221681765114</v>
      </c>
    </row>
    <row r="230" spans="1:5" ht="12.75">
      <c r="A230" s="9" t="s">
        <v>186</v>
      </c>
      <c r="B230" s="10">
        <f>B164+B229</f>
        <v>309263401.01</v>
      </c>
      <c r="C230" s="10">
        <f>C164+C229</f>
        <v>318845793.72</v>
      </c>
      <c r="D230" s="10">
        <f t="shared" si="4"/>
        <v>-9582392.710000038</v>
      </c>
      <c r="E230" s="11">
        <f>D230/C230*100</f>
        <v>-3.0053376581203963</v>
      </c>
    </row>
    <row r="231" spans="1:5" ht="12.75">
      <c r="A231" s="12" t="s">
        <v>228</v>
      </c>
      <c r="B231" s="2">
        <f>SUM(B232:B235)</f>
        <v>95400</v>
      </c>
      <c r="C231" s="2">
        <f>SUM(C232:C235)</f>
        <v>93600</v>
      </c>
      <c r="D231" s="2">
        <f t="shared" si="4"/>
        <v>1800</v>
      </c>
      <c r="E231" s="4">
        <f>D231/C231*100</f>
        <v>1.9230769230769231</v>
      </c>
    </row>
    <row r="232" spans="1:5" ht="12.75">
      <c r="A232" s="26" t="s">
        <v>187</v>
      </c>
      <c r="B232" s="27">
        <v>36000</v>
      </c>
      <c r="C232" s="27">
        <v>25200</v>
      </c>
      <c r="D232" s="27">
        <f t="shared" si="4"/>
        <v>10800</v>
      </c>
      <c r="E232" s="37"/>
    </row>
    <row r="233" spans="1:5" ht="12.75">
      <c r="A233" s="26" t="s">
        <v>188</v>
      </c>
      <c r="B233" s="27">
        <v>59400</v>
      </c>
      <c r="C233" s="27">
        <v>68400</v>
      </c>
      <c r="D233" s="27">
        <f t="shared" si="4"/>
        <v>-9000</v>
      </c>
      <c r="E233" s="37"/>
    </row>
    <row r="234" spans="1:5" ht="12.75">
      <c r="A234" s="26" t="s">
        <v>189</v>
      </c>
      <c r="B234" s="27">
        <v>0</v>
      </c>
      <c r="C234" s="27">
        <v>0</v>
      </c>
      <c r="D234" s="27">
        <f t="shared" si="4"/>
        <v>0</v>
      </c>
      <c r="E234" s="37"/>
    </row>
    <row r="235" spans="1:5" ht="12.75">
      <c r="A235" s="26" t="s">
        <v>190</v>
      </c>
      <c r="B235" s="27">
        <v>0</v>
      </c>
      <c r="C235" s="27">
        <v>0</v>
      </c>
      <c r="D235" s="27">
        <f t="shared" si="4"/>
        <v>0</v>
      </c>
      <c r="E235" s="37"/>
    </row>
    <row r="236" spans="1:5" ht="12.75">
      <c r="A236" s="12" t="s">
        <v>191</v>
      </c>
      <c r="B236" s="2">
        <v>0</v>
      </c>
      <c r="C236" s="2">
        <f>SUM(C237:C240)</f>
        <v>0</v>
      </c>
      <c r="D236" s="2">
        <f t="shared" si="4"/>
        <v>0</v>
      </c>
      <c r="E236" s="24"/>
    </row>
    <row r="237" spans="1:5" ht="12.75">
      <c r="A237" s="26" t="s">
        <v>192</v>
      </c>
      <c r="B237" s="27">
        <v>0</v>
      </c>
      <c r="C237" s="27">
        <v>0</v>
      </c>
      <c r="D237" s="27">
        <f t="shared" si="4"/>
        <v>0</v>
      </c>
      <c r="E237" s="37"/>
    </row>
    <row r="238" spans="1:5" ht="12.75">
      <c r="A238" s="12" t="s">
        <v>244</v>
      </c>
      <c r="B238" s="2">
        <f>SUM(B239:B242)</f>
        <v>221</v>
      </c>
      <c r="C238" s="2">
        <f>SUM(C239:C240)</f>
        <v>0</v>
      </c>
      <c r="D238" s="2">
        <f>SUM(D239:D240)</f>
        <v>0</v>
      </c>
      <c r="E238" s="24"/>
    </row>
    <row r="239" spans="1:5" ht="18" customHeight="1">
      <c r="A239" s="5" t="s">
        <v>193</v>
      </c>
      <c r="B239" s="27">
        <v>0</v>
      </c>
      <c r="C239" s="27">
        <v>0</v>
      </c>
      <c r="D239" s="27">
        <f t="shared" si="4"/>
        <v>0</v>
      </c>
      <c r="E239" s="37"/>
    </row>
    <row r="240" spans="1:5" ht="12.75">
      <c r="A240" s="5" t="s">
        <v>194</v>
      </c>
      <c r="B240" s="27">
        <v>0</v>
      </c>
      <c r="C240" s="27">
        <v>0</v>
      </c>
      <c r="D240" s="27">
        <f t="shared" si="4"/>
        <v>0</v>
      </c>
      <c r="E240" s="37"/>
    </row>
    <row r="241" spans="1:5" ht="12.75">
      <c r="A241" s="5" t="s">
        <v>245</v>
      </c>
      <c r="B241" s="27">
        <v>221</v>
      </c>
      <c r="C241" s="27"/>
      <c r="D241" s="27"/>
      <c r="E241" s="37"/>
    </row>
    <row r="242" spans="1:5" ht="12.75">
      <c r="A242" s="5" t="s">
        <v>246</v>
      </c>
      <c r="B242" s="27"/>
      <c r="C242" s="27"/>
      <c r="D242" s="27"/>
      <c r="E242" s="37"/>
    </row>
    <row r="243" spans="1:5" ht="12.75">
      <c r="A243" s="6" t="s">
        <v>195</v>
      </c>
      <c r="B243" s="7">
        <f>B238+B231</f>
        <v>95621</v>
      </c>
      <c r="C243" s="7">
        <f>C231+C236</f>
        <v>93600</v>
      </c>
      <c r="D243" s="7">
        <f t="shared" si="4"/>
        <v>2021</v>
      </c>
      <c r="E243" s="8">
        <f>D243/C243*100</f>
        <v>2.159188034188034</v>
      </c>
    </row>
    <row r="244" spans="1:5" ht="12.75">
      <c r="A244" s="17" t="s">
        <v>196</v>
      </c>
      <c r="B244" s="2">
        <f>SUM(B245:B246)</f>
        <v>4156741.32</v>
      </c>
      <c r="C244" s="2">
        <f>SUM(C245:C246)</f>
        <v>3331396.87</v>
      </c>
      <c r="D244" s="2">
        <f t="shared" si="4"/>
        <v>825344.4499999997</v>
      </c>
      <c r="E244" s="24">
        <f>D244/C244*100</f>
        <v>24.774726104608476</v>
      </c>
    </row>
    <row r="245" spans="1:5" ht="18" customHeight="1">
      <c r="A245" s="33" t="s">
        <v>197</v>
      </c>
      <c r="B245" s="27">
        <v>4156741.32</v>
      </c>
      <c r="C245" s="27">
        <v>3331396.87</v>
      </c>
      <c r="D245" s="27">
        <f t="shared" si="4"/>
        <v>825344.4499999997</v>
      </c>
      <c r="E245" s="37"/>
    </row>
    <row r="246" spans="1:5" ht="21.75" customHeight="1">
      <c r="A246" s="33" t="s">
        <v>198</v>
      </c>
      <c r="B246" s="27">
        <v>0</v>
      </c>
      <c r="C246" s="27">
        <v>0</v>
      </c>
      <c r="D246" s="27">
        <f t="shared" si="4"/>
        <v>0</v>
      </c>
      <c r="E246" s="37"/>
    </row>
    <row r="247" spans="1:5" ht="21" customHeight="1">
      <c r="A247" s="6" t="s">
        <v>199</v>
      </c>
      <c r="B247" s="7">
        <f>SUM(B244)</f>
        <v>4156741.32</v>
      </c>
      <c r="C247" s="7">
        <f>SUM(C244)</f>
        <v>3331396.87</v>
      </c>
      <c r="D247" s="7">
        <f t="shared" si="4"/>
        <v>825344.4499999997</v>
      </c>
      <c r="E247" s="8">
        <f>D247/C247*100</f>
        <v>24.774726104608476</v>
      </c>
    </row>
    <row r="248" spans="1:5" ht="12.75">
      <c r="A248" s="9" t="s">
        <v>200</v>
      </c>
      <c r="B248" s="10">
        <f>SUM(B243+B247)</f>
        <v>4252362.32</v>
      </c>
      <c r="C248" s="10">
        <f>SUM(C243+C247)</f>
        <v>3424996.87</v>
      </c>
      <c r="D248" s="10">
        <f t="shared" si="4"/>
        <v>827365.4500000002</v>
      </c>
      <c r="E248" s="11">
        <f>D248/C248*100</f>
        <v>24.15667755048197</v>
      </c>
    </row>
    <row r="249" spans="1:7" ht="12.75">
      <c r="A249" s="18" t="s">
        <v>201</v>
      </c>
      <c r="B249" s="19">
        <f>B248+B230</f>
        <v>313515763.33</v>
      </c>
      <c r="C249" s="19">
        <f>C248+C230</f>
        <v>322270790.59000003</v>
      </c>
      <c r="D249" s="19">
        <f t="shared" si="4"/>
        <v>-8755027.26000005</v>
      </c>
      <c r="E249" s="20">
        <f>D249/C249*100</f>
        <v>-2.716667943741258</v>
      </c>
      <c r="G249" s="4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3" r:id="rId1"/>
  <ignoredErrors>
    <ignoredError sqref="D250:E250 F109:F131 F133:F148 F243:F248 C171 F193 F213 F150:F164 F167:F180 F195:F211 F219:F237 F239:F240 B231 F182 B183:D183" formulaRange="1"/>
    <ignoredError sqref="D2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2015-07-21T06:12:56Z</cp:lastPrinted>
  <dcterms:modified xsi:type="dcterms:W3CDTF">2015-07-29T11:49:47Z</dcterms:modified>
  <cp:category/>
  <cp:version/>
  <cp:contentType/>
  <cp:contentStatus/>
</cp:coreProperties>
</file>