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4"/>
  </bookViews>
  <sheets>
    <sheet name="2014" sheetId="1" r:id="rId1"/>
    <sheet name="CUADRO 26 GRÁFICO 9" sheetId="2" r:id="rId2"/>
    <sheet name="EVOL. FTES FINANC 2013-14" sheetId="3" r:id="rId3"/>
    <sheet name="CUADRO 27 GRÁFICO 10" sheetId="4" r:id="rId4"/>
    <sheet name="CUADRO 28 GRÁFICO 11" sheetId="5" r:id="rId5"/>
  </sheets>
  <externalReferences>
    <externalReference r:id="rId8"/>
    <externalReference r:id="rId9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<sst xmlns="http://schemas.openxmlformats.org/spreadsheetml/2006/main" count="83" uniqueCount="21">
  <si>
    <t>Financiación propia</t>
  </si>
  <si>
    <t>Financiación pública</t>
  </si>
  <si>
    <t>Financiación privada</t>
  </si>
  <si>
    <t>Financiación exterior</t>
  </si>
  <si>
    <t>Análisis de las fuentes de financiación corriente</t>
  </si>
  <si>
    <t>Análisis de las fuentes de financiación de capital</t>
  </si>
  <si>
    <t xml:space="preserve">Análisis de las fuentes de financiación </t>
  </si>
  <si>
    <t xml:space="preserve">Total financiación </t>
  </si>
  <si>
    <t>CONCEPTOS</t>
  </si>
  <si>
    <t>%</t>
  </si>
  <si>
    <t>Análisis de las fuentes de financiación</t>
  </si>
  <si>
    <t xml:space="preserve">Total financión </t>
  </si>
  <si>
    <t>Análisis de las fuentes de financiación y del gasto</t>
  </si>
  <si>
    <t>De financiación:</t>
  </si>
  <si>
    <t>COMPROBACIÓN</t>
  </si>
  <si>
    <t>Total financiación</t>
  </si>
  <si>
    <t>Gráfico 11. Financiación de Capital U.P.M. 2013</t>
  </si>
  <si>
    <t>Cuadro 26. Evolución de la Financiación UPM 2012-2014</t>
  </si>
  <si>
    <t>Gráfico 9. Financiación U.P.M. 2014</t>
  </si>
  <si>
    <t>2014-2013</t>
  </si>
  <si>
    <t>Gráfico 10. Financiación Corriente U.P.M. 2014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</si>
</sst>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7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8" borderId="0">
      <alignment vertical="center"/>
      <protection/>
    </xf>
    <xf numFmtId="0" fontId="24" fillId="19" borderId="1">
      <alignment/>
      <protection/>
    </xf>
    <xf numFmtId="0" fontId="24" fillId="19" borderId="2">
      <alignment/>
      <protection/>
    </xf>
    <xf numFmtId="0" fontId="24" fillId="19" borderId="3">
      <alignment/>
      <protection/>
    </xf>
    <xf numFmtId="0" fontId="24" fillId="19" borderId="4">
      <alignment/>
      <protection/>
    </xf>
    <xf numFmtId="0" fontId="24" fillId="20" borderId="5">
      <alignment/>
      <protection/>
    </xf>
    <xf numFmtId="0" fontId="24" fillId="19" borderId="6">
      <alignment/>
      <protection/>
    </xf>
    <xf numFmtId="0" fontId="24" fillId="20" borderId="7">
      <alignment/>
      <protection/>
    </xf>
    <xf numFmtId="0" fontId="24" fillId="20" borderId="8">
      <alignment/>
      <protection/>
    </xf>
    <xf numFmtId="0" fontId="23" fillId="18" borderId="0">
      <alignment vertical="center"/>
      <protection/>
    </xf>
    <xf numFmtId="0" fontId="23" fillId="21" borderId="5">
      <alignment vertical="center"/>
      <protection/>
    </xf>
    <xf numFmtId="0" fontId="23" fillId="21" borderId="0">
      <alignment vertical="center"/>
      <protection/>
    </xf>
    <xf numFmtId="0" fontId="23" fillId="21" borderId="0">
      <alignment vertical="center"/>
      <protection/>
    </xf>
    <xf numFmtId="0" fontId="23" fillId="21" borderId="8">
      <alignment vertical="center"/>
      <protection/>
    </xf>
    <xf numFmtId="0" fontId="23" fillId="22" borderId="9">
      <alignment vertical="center"/>
      <protection/>
    </xf>
    <xf numFmtId="0" fontId="23" fillId="21" borderId="0">
      <alignment vertical="center"/>
      <protection/>
    </xf>
    <xf numFmtId="0" fontId="23" fillId="22" borderId="0">
      <alignment vertical="center"/>
      <protection/>
    </xf>
    <xf numFmtId="0" fontId="23" fillId="22" borderId="1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7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34" borderId="0" applyNumberFormat="0" applyBorder="0" applyAlignment="0" applyProtection="0"/>
    <xf numFmtId="0" fontId="4" fillId="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4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8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2" borderId="0" applyNumberFormat="0" applyBorder="0" applyAlignment="0" applyProtection="0"/>
    <xf numFmtId="0" fontId="118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5" borderId="0" applyNumberFormat="0" applyBorder="0" applyAlignment="0" applyProtection="0"/>
    <xf numFmtId="0" fontId="118" fillId="39" borderId="0" applyNumberFormat="0" applyBorder="0" applyAlignment="0" applyProtection="0"/>
    <xf numFmtId="0" fontId="119" fillId="39" borderId="0" applyNumberFormat="0" applyBorder="0" applyAlignment="0" applyProtection="0"/>
    <xf numFmtId="0" fontId="119" fillId="23" borderId="0" applyNumberFormat="0" applyBorder="0" applyAlignment="0" applyProtection="0"/>
    <xf numFmtId="0" fontId="118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34" borderId="0" applyNumberFormat="0" applyBorder="0" applyAlignment="0" applyProtection="0"/>
    <xf numFmtId="0" fontId="118" fillId="41" borderId="0" applyNumberFormat="0" applyBorder="0" applyAlignment="0" applyProtection="0"/>
    <xf numFmtId="0" fontId="119" fillId="41" borderId="0" applyNumberFormat="0" applyBorder="0" applyAlignment="0" applyProtection="0"/>
    <xf numFmtId="0" fontId="119" fillId="35" borderId="0" applyNumberFormat="0" applyBorder="0" applyAlignment="0" applyProtection="0"/>
    <xf numFmtId="0" fontId="118" fillId="42" borderId="0" applyNumberFormat="0" applyBorder="0" applyAlignment="0" applyProtection="0"/>
    <xf numFmtId="0" fontId="119" fillId="42" borderId="0" applyNumberFormat="0" applyBorder="0" applyAlignment="0" applyProtection="0"/>
    <xf numFmtId="0" fontId="119" fillId="36" borderId="0" applyNumberFormat="0" applyBorder="0" applyAlignment="0" applyProtection="0"/>
    <xf numFmtId="0" fontId="25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5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3" borderId="0" applyNumberFormat="0" applyBorder="0" applyAlignment="0" applyProtection="0"/>
    <xf numFmtId="0" fontId="25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2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0" applyNumberFormat="0" applyBorder="0" applyAlignment="0" applyProtection="0"/>
    <xf numFmtId="0" fontId="25" fillId="35" borderId="0" applyNumberFormat="0" applyBorder="0" applyAlignment="0" applyProtection="0"/>
    <xf numFmtId="0" fontId="4" fillId="35" borderId="0" applyNumberFormat="0" applyBorder="0" applyAlignment="0" applyProtection="0"/>
    <xf numFmtId="0" fontId="25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24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24" fillId="49" borderId="11">
      <alignment/>
      <protection/>
    </xf>
    <xf numFmtId="0" fontId="24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 applyNumberFormat="0" applyFill="0" applyBorder="0" applyAlignment="0" applyProtection="0"/>
    <xf numFmtId="0" fontId="33" fillId="4" borderId="0" applyNumberFormat="0" applyBorder="0" applyAlignment="0" applyProtection="0"/>
    <xf numFmtId="164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65" fontId="36" fillId="0" borderId="14" applyFill="0" applyProtection="0">
      <alignment horizontal="right" vertical="center"/>
    </xf>
    <xf numFmtId="166" fontId="36" fillId="0" borderId="14" applyFill="0" applyProtection="0">
      <alignment horizontal="right" vertical="center"/>
    </xf>
    <xf numFmtId="167" fontId="36" fillId="0" borderId="14" applyFill="0" applyProtection="0">
      <alignment horizontal="right" vertical="center"/>
    </xf>
    <xf numFmtId="168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20" fillId="50" borderId="0" applyNumberFormat="0" applyBorder="0" applyAlignment="0" applyProtection="0"/>
    <xf numFmtId="0" fontId="121" fillId="50" borderId="0" applyNumberFormat="0" applyBorder="0" applyAlignment="0" applyProtection="0"/>
    <xf numFmtId="0" fontId="121" fillId="6" borderId="0" applyNumberFormat="0" applyBorder="0" applyAlignment="0" applyProtection="0"/>
    <xf numFmtId="169" fontId="22" fillId="0" borderId="0" applyFill="0" applyBorder="0" applyAlignment="0">
      <protection/>
    </xf>
    <xf numFmtId="0" fontId="6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22" fillId="51" borderId="16" applyNumberFormat="0" applyAlignment="0" applyProtection="0"/>
    <xf numFmtId="0" fontId="123" fillId="51" borderId="16" applyNumberFormat="0" applyAlignment="0" applyProtection="0"/>
    <xf numFmtId="0" fontId="39" fillId="17" borderId="16" applyNumberFormat="0" applyAlignment="0" applyProtection="0"/>
    <xf numFmtId="0" fontId="124" fillId="52" borderId="17" applyNumberFormat="0" applyAlignment="0" applyProtection="0"/>
    <xf numFmtId="0" fontId="125" fillId="52" borderId="17" applyNumberFormat="0" applyAlignment="0" applyProtection="0"/>
    <xf numFmtId="0" fontId="126" fillId="0" borderId="18" applyNumberFormat="0" applyFill="0" applyAlignment="0" applyProtection="0"/>
    <xf numFmtId="0" fontId="127" fillId="0" borderId="18" applyNumberFormat="0" applyFill="0" applyAlignment="0" applyProtection="0"/>
    <xf numFmtId="0" fontId="40" fillId="0" borderId="19" applyNumberFormat="0" applyFill="0" applyAlignment="0" applyProtection="0"/>
    <xf numFmtId="0" fontId="8" fillId="0" borderId="19" applyNumberFormat="0" applyFill="0" applyAlignment="0" applyProtection="0"/>
    <xf numFmtId="0" fontId="14" fillId="0" borderId="20" applyNumberFormat="0" applyFill="0" applyAlignment="0" applyProtection="0"/>
    <xf numFmtId="0" fontId="41" fillId="53" borderId="21" applyNumberFormat="0" applyAlignment="0" applyProtection="0"/>
    <xf numFmtId="165" fontId="42" fillId="0" borderId="14" applyFill="0" applyProtection="0">
      <alignment horizontal="right" vertical="center"/>
    </xf>
    <xf numFmtId="166" fontId="42" fillId="0" borderId="14" applyFill="0" applyProtection="0">
      <alignment horizontal="right" vertical="center"/>
    </xf>
    <xf numFmtId="167" fontId="42" fillId="0" borderId="14" applyFill="0" applyProtection="0">
      <alignment horizontal="right" vertical="center"/>
    </xf>
    <xf numFmtId="170" fontId="2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3" fontId="46" fillId="54" borderId="0">
      <alignment vertical="center"/>
      <protection locked="0"/>
    </xf>
    <xf numFmtId="174" fontId="46" fillId="54" borderId="0">
      <alignment vertical="center"/>
      <protection locked="0"/>
    </xf>
    <xf numFmtId="175" fontId="47" fillId="54" borderId="0">
      <alignment vertical="center"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173" fontId="46" fillId="56" borderId="0">
      <alignment vertical="center"/>
      <protection locked="0"/>
    </xf>
    <xf numFmtId="173" fontId="46" fillId="54" borderId="0">
      <alignment vertical="center"/>
      <protection locked="0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8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43" borderId="0" applyNumberFormat="0" applyBorder="0" applyAlignment="0" applyProtection="0"/>
    <xf numFmtId="0" fontId="118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45" borderId="0" applyNumberFormat="0" applyBorder="0" applyAlignment="0" applyProtection="0"/>
    <xf numFmtId="0" fontId="118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46" borderId="0" applyNumberFormat="0" applyBorder="0" applyAlignment="0" applyProtection="0"/>
    <xf numFmtId="0" fontId="118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34" borderId="0" applyNumberFormat="0" applyBorder="0" applyAlignment="0" applyProtection="0"/>
    <xf numFmtId="0" fontId="118" fillId="61" borderId="0" applyNumberFormat="0" applyBorder="0" applyAlignment="0" applyProtection="0"/>
    <xf numFmtId="0" fontId="119" fillId="61" borderId="0" applyNumberFormat="0" applyBorder="0" applyAlignment="0" applyProtection="0"/>
    <xf numFmtId="0" fontId="118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33" borderId="0" applyNumberFormat="0" applyBorder="0" applyAlignment="0" applyProtection="0"/>
    <xf numFmtId="0" fontId="130" fillId="63" borderId="16" applyNumberFormat="0" applyAlignment="0" applyProtection="0"/>
    <xf numFmtId="0" fontId="131" fillId="63" borderId="16" applyNumberFormat="0" applyAlignment="0" applyProtection="0"/>
    <xf numFmtId="0" fontId="131" fillId="17" borderId="16" applyNumberFormat="0" applyAlignment="0" applyProtection="0"/>
    <xf numFmtId="0" fontId="10" fillId="9" borderId="15" applyNumberFormat="0" applyAlignment="0" applyProtection="0"/>
    <xf numFmtId="0" fontId="10" fillId="24" borderId="15" applyNumberFormat="0" applyAlignment="0" applyProtection="0"/>
    <xf numFmtId="0" fontId="43" fillId="0" borderId="0">
      <alignment/>
      <protection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3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73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4" fillId="70" borderId="0" applyNumberFormat="0" applyBorder="0" applyAlignment="0" applyProtection="0"/>
    <xf numFmtId="0" fontId="135" fillId="70" borderId="0" applyNumberFormat="0" applyBorder="0" applyAlignment="0" applyProtection="0"/>
    <xf numFmtId="0" fontId="135" fillId="4" borderId="0" applyNumberFormat="0" applyBorder="0" applyAlignment="0" applyProtection="0"/>
    <xf numFmtId="0" fontId="62" fillId="9" borderId="15" applyNumberForma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63" fillId="17" borderId="12">
      <alignment horizontal="center"/>
      <protection locked="0"/>
    </xf>
    <xf numFmtId="173" fontId="64" fillId="0" borderId="0">
      <alignment vertical="center"/>
      <protection/>
    </xf>
    <xf numFmtId="179" fontId="64" fillId="0" borderId="0">
      <alignment vertical="center"/>
      <protection/>
    </xf>
    <xf numFmtId="180" fontId="64" fillId="0" borderId="0">
      <alignment vertical="center"/>
      <protection/>
    </xf>
    <xf numFmtId="175" fontId="47" fillId="0" borderId="0">
      <alignment vertical="center"/>
      <protection/>
    </xf>
    <xf numFmtId="173" fontId="64" fillId="0" borderId="0">
      <alignment vertical="center"/>
      <protection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3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" fillId="0" borderId="0">
      <alignment horizontal="center"/>
      <protection/>
    </xf>
    <xf numFmtId="0" fontId="136" fillId="71" borderId="0" applyNumberFormat="0" applyBorder="0" applyAlignment="0" applyProtection="0"/>
    <xf numFmtId="0" fontId="70" fillId="24" borderId="0" applyNumberFormat="0" applyBorder="0" applyAlignment="0" applyProtection="0"/>
    <xf numFmtId="0" fontId="137" fillId="71" borderId="0" applyNumberFormat="0" applyBorder="0" applyAlignment="0" applyProtection="0"/>
    <xf numFmtId="0" fontId="71" fillId="71" borderId="0" applyNumberFormat="0" applyBorder="0" applyAlignment="0" applyProtection="0"/>
    <xf numFmtId="0" fontId="1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76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0" fillId="0" borderId="0">
      <alignment/>
      <protection/>
    </xf>
    <xf numFmtId="0" fontId="22" fillId="0" borderId="30" applyBorder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3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30" applyBorder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117" fillId="72" borderId="31" applyNumberFormat="0" applyFont="0" applyAlignment="0" applyProtection="0"/>
    <xf numFmtId="0" fontId="77" fillId="72" borderId="31" applyNumberFormat="0" applyFont="0" applyAlignment="0" applyProtection="0"/>
    <xf numFmtId="0" fontId="22" fillId="7" borderId="22" applyNumberFormat="0" applyFont="0" applyAlignment="0" applyProtection="0"/>
    <xf numFmtId="193" fontId="78" fillId="0" borderId="13" applyFill="0" applyBorder="0" applyProtection="0">
      <alignment/>
    </xf>
    <xf numFmtId="194" fontId="78" fillId="0" borderId="6" applyFill="0" applyBorder="0" applyProtection="0">
      <alignment/>
    </xf>
    <xf numFmtId="193" fontId="78" fillId="0" borderId="13" applyFill="0" applyBorder="0" applyProtection="0">
      <alignment/>
    </xf>
    <xf numFmtId="0" fontId="79" fillId="17" borderId="30" applyNumberFormat="0" applyAlignment="0" applyProtection="0"/>
    <xf numFmtId="195" fontId="22" fillId="19" borderId="0">
      <alignment horizontal="right"/>
      <protection/>
    </xf>
    <xf numFmtId="0" fontId="80" fillId="64" borderId="0">
      <alignment horizontal="center"/>
      <protection/>
    </xf>
    <xf numFmtId="0" fontId="41" fillId="73" borderId="0">
      <alignment/>
      <protection/>
    </xf>
    <xf numFmtId="0" fontId="81" fillId="19" borderId="0" applyBorder="0">
      <alignment horizontal="centerContinuous"/>
      <protection/>
    </xf>
    <xf numFmtId="0" fontId="82" fillId="73" borderId="0" applyBorder="0">
      <alignment horizontal="centerContinuous"/>
      <protection/>
    </xf>
    <xf numFmtId="0" fontId="44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2" fillId="0" borderId="14" applyFill="0" applyProtection="0">
      <alignment horizontal="right" vertical="center"/>
    </xf>
    <xf numFmtId="165" fontId="83" fillId="0" borderId="14" applyFill="0" applyProtection="0">
      <alignment horizontal="right" vertical="center"/>
    </xf>
    <xf numFmtId="166" fontId="83" fillId="0" borderId="14" applyFill="0" applyProtection="0">
      <alignment horizontal="right" vertical="center"/>
    </xf>
    <xf numFmtId="167" fontId="83" fillId="0" borderId="14" applyFill="0" applyProtection="0">
      <alignment horizontal="right" vertical="center"/>
    </xf>
    <xf numFmtId="168" fontId="83" fillId="0" borderId="14" applyFill="0" applyProtection="0">
      <alignment horizontal="right" vertical="center"/>
    </xf>
    <xf numFmtId="49" fontId="83" fillId="0" borderId="14" applyFill="0" applyProtection="0">
      <alignment horizontal="left" vertical="center"/>
    </xf>
    <xf numFmtId="0" fontId="138" fillId="51" borderId="32" applyNumberFormat="0" applyAlignment="0" applyProtection="0"/>
    <xf numFmtId="0" fontId="139" fillId="51" borderId="32" applyNumberFormat="0" applyAlignment="0" applyProtection="0"/>
    <xf numFmtId="0" fontId="139" fillId="17" borderId="32" applyNumberFormat="0" applyAlignment="0" applyProtection="0"/>
    <xf numFmtId="4" fontId="84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4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4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4" fillId="3" borderId="33" applyNumberFormat="0" applyProtection="0">
      <alignment horizontal="left" vertical="center" indent="1"/>
    </xf>
    <xf numFmtId="4" fontId="85" fillId="24" borderId="33" applyNumberFormat="0" applyProtection="0">
      <alignment horizontal="left" vertical="center" indent="1"/>
    </xf>
    <xf numFmtId="4" fontId="84" fillId="3" borderId="33" applyNumberFormat="0" applyProtection="0">
      <alignment horizontal="left" vertical="center" indent="1"/>
    </xf>
    <xf numFmtId="4" fontId="85" fillId="24" borderId="33" applyNumberFormat="0" applyProtection="0">
      <alignment horizontal="left" vertical="center" indent="1"/>
    </xf>
    <xf numFmtId="4" fontId="84" fillId="3" borderId="33" applyNumberFormat="0" applyProtection="0">
      <alignment horizontal="left" vertical="center" indent="1"/>
    </xf>
    <xf numFmtId="0" fontId="85" fillId="24" borderId="33" applyNumberFormat="0" applyProtection="0">
      <alignment horizontal="left" vertical="top" indent="1"/>
    </xf>
    <xf numFmtId="4" fontId="85" fillId="74" borderId="0" applyNumberFormat="0" applyProtection="0">
      <alignment horizontal="left" vertical="center" indent="1"/>
    </xf>
    <xf numFmtId="4" fontId="22" fillId="4" borderId="33" applyNumberFormat="0" applyProtection="0">
      <alignment horizontal="right" vertical="center"/>
    </xf>
    <xf numFmtId="4" fontId="22" fillId="5" borderId="33" applyNumberFormat="0" applyProtection="0">
      <alignment horizontal="right" vertical="center"/>
    </xf>
    <xf numFmtId="4" fontId="22" fillId="45" borderId="33" applyNumberFormat="0" applyProtection="0">
      <alignment horizontal="right" vertical="center"/>
    </xf>
    <xf numFmtId="4" fontId="22" fillId="25" borderId="33" applyNumberFormat="0" applyProtection="0">
      <alignment horizontal="right" vertical="center"/>
    </xf>
    <xf numFmtId="4" fontId="22" fillId="36" borderId="33" applyNumberFormat="0" applyProtection="0">
      <alignment horizontal="right" vertical="center"/>
    </xf>
    <xf numFmtId="4" fontId="22" fillId="33" borderId="33" applyNumberFormat="0" applyProtection="0">
      <alignment horizontal="right" vertical="center"/>
    </xf>
    <xf numFmtId="4" fontId="22" fillId="46" borderId="33" applyNumberFormat="0" applyProtection="0">
      <alignment horizontal="right" vertical="center"/>
    </xf>
    <xf numFmtId="4" fontId="22" fillId="75" borderId="33" applyNumberFormat="0" applyProtection="0">
      <alignment horizontal="right" vertical="center"/>
    </xf>
    <xf numFmtId="4" fontId="22" fillId="23" borderId="33" applyNumberFormat="0" applyProtection="0">
      <alignment horizontal="right" vertical="center"/>
    </xf>
    <xf numFmtId="4" fontId="85" fillId="76" borderId="34" applyNumberFormat="0" applyProtection="0">
      <alignment horizontal="left" vertical="center" indent="1"/>
    </xf>
    <xf numFmtId="4" fontId="22" fillId="77" borderId="0" applyNumberFormat="0" applyProtection="0">
      <alignment horizontal="left" vertical="center" indent="1"/>
    </xf>
    <xf numFmtId="4" fontId="69" fillId="47" borderId="0" applyNumberFormat="0" applyProtection="0">
      <alignment horizontal="left" vertical="center" indent="1"/>
    </xf>
    <xf numFmtId="4" fontId="22" fillId="74" borderId="33" applyNumberFormat="0" applyProtection="0">
      <alignment horizontal="right" vertical="center"/>
    </xf>
    <xf numFmtId="4" fontId="22" fillId="77" borderId="0" applyNumberFormat="0" applyProtection="0">
      <alignment horizontal="left" vertical="center" indent="1"/>
    </xf>
    <xf numFmtId="4" fontId="22" fillId="74" borderId="0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4" fontId="22" fillId="7" borderId="33" applyNumberFormat="0" applyProtection="0">
      <alignment vertical="center"/>
    </xf>
    <xf numFmtId="4" fontId="87" fillId="7" borderId="33" applyNumberFormat="0" applyProtection="0">
      <alignment vertical="center"/>
    </xf>
    <xf numFmtId="4" fontId="22" fillId="7" borderId="33" applyNumberFormat="0" applyProtection="0">
      <alignment horizontal="left" vertical="center" indent="1"/>
    </xf>
    <xf numFmtId="0" fontId="22" fillId="7" borderId="33" applyNumberFormat="0" applyProtection="0">
      <alignment horizontal="left" vertical="top" indent="1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87" fillId="77" borderId="33" applyNumberFormat="0" applyProtection="0">
      <alignment horizontal="right" vertical="center"/>
    </xf>
    <xf numFmtId="4" fontId="84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4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4" fillId="0" borderId="33" applyNumberFormat="0" applyProtection="0">
      <alignment horizontal="left" vertical="center" indent="1"/>
    </xf>
    <xf numFmtId="0" fontId="22" fillId="74" borderId="33" applyNumberFormat="0" applyProtection="0">
      <alignment horizontal="left" vertical="top" indent="1"/>
    </xf>
    <xf numFmtId="4" fontId="88" fillId="66" borderId="0" applyNumberFormat="0" applyProtection="0">
      <alignment horizontal="left" vertical="center" indent="1"/>
    </xf>
    <xf numFmtId="4" fontId="89" fillId="77" borderId="33" applyNumberFormat="0" applyProtection="0">
      <alignment horizontal="right" vertical="center"/>
    </xf>
    <xf numFmtId="0" fontId="5" fillId="6" borderId="0" applyNumberFormat="0" applyBorder="0" applyAlignment="0" applyProtection="0"/>
    <xf numFmtId="0" fontId="90" fillId="78" borderId="0">
      <alignment/>
      <protection/>
    </xf>
    <xf numFmtId="49" fontId="91" fillId="78" borderId="0">
      <alignment/>
      <protection/>
    </xf>
    <xf numFmtId="49" fontId="92" fillId="78" borderId="35">
      <alignment/>
      <protection/>
    </xf>
    <xf numFmtId="49" fontId="92" fillId="78" borderId="0">
      <alignment/>
      <protection/>
    </xf>
    <xf numFmtId="0" fontId="90" fillId="19" borderId="35">
      <alignment/>
      <protection locked="0"/>
    </xf>
    <xf numFmtId="0" fontId="90" fillId="78" borderId="0">
      <alignment/>
      <protection/>
    </xf>
    <xf numFmtId="0" fontId="93" fillId="64" borderId="0">
      <alignment/>
      <protection/>
    </xf>
    <xf numFmtId="0" fontId="93" fillId="23" borderId="0">
      <alignment/>
      <protection/>
    </xf>
    <xf numFmtId="0" fontId="93" fillId="25" borderId="0">
      <alignment/>
      <protection/>
    </xf>
    <xf numFmtId="196" fontId="2" fillId="0" borderId="0" applyFont="0" applyFill="0" applyBorder="0" applyAlignment="0" applyProtection="0"/>
    <xf numFmtId="0" fontId="13" fillId="17" borderId="30" applyNumberFormat="0" applyAlignment="0" applyProtection="0"/>
    <xf numFmtId="0" fontId="13" fillId="9" borderId="30" applyNumberFormat="0" applyAlignment="0" applyProtection="0"/>
    <xf numFmtId="3" fontId="3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3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95" fillId="0" borderId="36" applyNumberFormat="0" applyFill="0" applyAlignment="0" applyProtection="0"/>
    <xf numFmtId="0" fontId="18" fillId="0" borderId="28" applyNumberFormat="0" applyFill="0" applyAlignment="0" applyProtection="0"/>
    <xf numFmtId="0" fontId="96" fillId="0" borderId="37" applyNumberFormat="0" applyFill="0" applyAlignment="0" applyProtection="0"/>
    <xf numFmtId="0" fontId="9" fillId="0" borderId="29" applyNumberFormat="0" applyFill="0" applyAlignment="0" applyProtection="0"/>
    <xf numFmtId="0" fontId="97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4" fillId="0" borderId="0" applyNumberFormat="0" applyFill="0" applyBorder="0" applyAlignment="0" applyProtection="0"/>
    <xf numFmtId="0" fontId="145" fillId="0" borderId="39" applyNumberFormat="0" applyFill="0" applyAlignment="0" applyProtection="0"/>
    <xf numFmtId="0" fontId="146" fillId="0" borderId="39" applyNumberFormat="0" applyFill="0" applyAlignment="0" applyProtection="0"/>
    <xf numFmtId="0" fontId="59" fillId="0" borderId="27" applyNumberFormat="0" applyFill="0" applyAlignment="0" applyProtection="0"/>
    <xf numFmtId="0" fontId="147" fillId="0" borderId="40" applyNumberFormat="0" applyFill="0" applyAlignment="0" applyProtection="0"/>
    <xf numFmtId="0" fontId="148" fillId="0" borderId="40" applyNumberFormat="0" applyFill="0" applyAlignment="0" applyProtection="0"/>
    <xf numFmtId="0" fontId="60" fillId="0" borderId="28" applyNumberFormat="0" applyFill="0" applyAlignment="0" applyProtection="0"/>
    <xf numFmtId="0" fontId="128" fillId="0" borderId="41" applyNumberFormat="0" applyFill="0" applyAlignment="0" applyProtection="0"/>
    <xf numFmtId="0" fontId="129" fillId="0" borderId="41" applyNumberFormat="0" applyFill="0" applyAlignment="0" applyProtection="0"/>
    <xf numFmtId="0" fontId="48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49" fillId="0" borderId="42" applyNumberFormat="0" applyFill="0" applyAlignment="0" applyProtection="0"/>
    <xf numFmtId="0" fontId="85" fillId="0" borderId="43" applyNumberFormat="0" applyFill="0" applyAlignment="0" applyProtection="0"/>
    <xf numFmtId="0" fontId="19" fillId="0" borderId="43" applyNumberFormat="0" applyFill="0" applyAlignment="0" applyProtection="0"/>
    <xf numFmtId="0" fontId="19" fillId="0" borderId="44" applyNumberFormat="0" applyFill="0" applyAlignment="0" applyProtection="0"/>
    <xf numFmtId="0" fontId="150" fillId="0" borderId="42" applyNumberFormat="0" applyFill="0" applyAlignment="0" applyProtection="0"/>
    <xf numFmtId="0" fontId="150" fillId="0" borderId="43" applyNumberFormat="0" applyFill="0" applyAlignment="0" applyProtection="0"/>
    <xf numFmtId="197" fontId="78" fillId="0" borderId="13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53" borderId="21" applyNumberFormat="0" applyAlignment="0" applyProtection="0"/>
    <xf numFmtId="198" fontId="2" fillId="0" borderId="0" applyFont="0" applyFill="0" applyBorder="0" applyAlignment="0" applyProtection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3" fontId="46" fillId="7" borderId="0">
      <alignment vertical="center"/>
      <protection/>
    </xf>
    <xf numFmtId="174" fontId="46" fillId="7" borderId="0">
      <alignment vertical="center"/>
      <protection locked="0"/>
    </xf>
    <xf numFmtId="175" fontId="47" fillId="7" borderId="0">
      <alignment vertical="center"/>
      <protection/>
    </xf>
  </cellStyleXfs>
  <cellXfs count="19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49" fillId="79" borderId="0" xfId="0" applyFont="1" applyFill="1" applyBorder="1" applyAlignment="1">
      <alignment horizontal="center"/>
    </xf>
    <xf numFmtId="0" fontId="0" fillId="79" borderId="12" xfId="0" applyFill="1" applyBorder="1" applyAlignment="1">
      <alignment/>
    </xf>
    <xf numFmtId="0" fontId="149" fillId="79" borderId="0" xfId="0" applyFont="1" applyFill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80" borderId="45" xfId="984" applyFont="1" applyFill="1" applyBorder="1" applyAlignment="1">
      <alignment horizontal="left" indent="4"/>
      <protection/>
    </xf>
    <xf numFmtId="4" fontId="2" fillId="80" borderId="45" xfId="984" applyNumberFormat="1" applyFont="1" applyFill="1" applyBorder="1">
      <alignment/>
      <protection/>
    </xf>
    <xf numFmtId="0" fontId="0" fillId="0" borderId="12" xfId="0" applyBorder="1" applyAlignment="1">
      <alignment horizontal="center" vertical="center"/>
    </xf>
    <xf numFmtId="0" fontId="20" fillId="31" borderId="12" xfId="984" applyFont="1" applyFill="1" applyBorder="1" applyAlignment="1">
      <alignment horizontal="left" indent="4"/>
      <protection/>
    </xf>
    <xf numFmtId="0" fontId="21" fillId="81" borderId="46" xfId="984" applyFont="1" applyFill="1" applyBorder="1" applyAlignment="1">
      <alignment horizontal="left" indent="4"/>
      <protection/>
    </xf>
    <xf numFmtId="0" fontId="21" fillId="81" borderId="47" xfId="984" applyFont="1" applyFill="1" applyBorder="1" applyAlignment="1">
      <alignment horizontal="left" indent="4"/>
      <protection/>
    </xf>
    <xf numFmtId="4" fontId="21" fillId="31" borderId="48" xfId="984" applyNumberFormat="1" applyFont="1" applyFill="1" applyBorder="1" applyAlignment="1">
      <alignment/>
      <protection/>
    </xf>
    <xf numFmtId="0" fontId="21" fillId="81" borderId="49" xfId="984" applyFont="1" applyFill="1" applyBorder="1" applyAlignment="1">
      <alignment horizontal="left" indent="4"/>
      <protection/>
    </xf>
    <xf numFmtId="0" fontId="21" fillId="81" borderId="50" xfId="984" applyFont="1" applyFill="1" applyBorder="1" applyAlignment="1">
      <alignment horizontal="left" indent="4"/>
      <protection/>
    </xf>
    <xf numFmtId="4" fontId="21" fillId="31" borderId="11" xfId="984" applyNumberFormat="1" applyFont="1" applyFill="1" applyBorder="1" applyAlignment="1">
      <alignment/>
      <protection/>
    </xf>
    <xf numFmtId="4" fontId="21" fillId="28" borderId="11" xfId="984" applyNumberFormat="1" applyFont="1" applyFill="1" applyBorder="1" applyAlignment="1">
      <alignment/>
      <protection/>
    </xf>
    <xf numFmtId="0" fontId="21" fillId="81" borderId="51" xfId="984" applyFont="1" applyFill="1" applyBorder="1" applyAlignment="1">
      <alignment horizontal="left" indent="4"/>
      <protection/>
    </xf>
    <xf numFmtId="0" fontId="21" fillId="81" borderId="52" xfId="984" applyFont="1" applyFill="1" applyBorder="1" applyAlignment="1">
      <alignment horizontal="left" indent="4"/>
      <protection/>
    </xf>
    <xf numFmtId="4" fontId="21" fillId="31" borderId="53" xfId="984" applyNumberFormat="1" applyFont="1" applyFill="1" applyBorder="1" applyAlignment="1">
      <alignment/>
      <protection/>
    </xf>
    <xf numFmtId="4" fontId="21" fillId="28" borderId="53" xfId="984" applyNumberFormat="1" applyFont="1" applyFill="1" applyBorder="1" applyAlignment="1">
      <alignment/>
      <protection/>
    </xf>
    <xf numFmtId="0" fontId="20" fillId="81" borderId="54" xfId="984" applyFont="1" applyFill="1" applyBorder="1" applyAlignment="1">
      <alignment horizontal="left" indent="4"/>
      <protection/>
    </xf>
    <xf numFmtId="0" fontId="151" fillId="81" borderId="26" xfId="0" applyFont="1" applyFill="1" applyBorder="1" applyAlignment="1">
      <alignment/>
    </xf>
    <xf numFmtId="4" fontId="152" fillId="31" borderId="12" xfId="0" applyNumberFormat="1" applyFont="1" applyFill="1" applyBorder="1" applyAlignment="1">
      <alignment/>
    </xf>
    <xf numFmtId="4" fontId="152" fillId="28" borderId="12" xfId="0" applyNumberFormat="1" applyFont="1" applyFill="1" applyBorder="1" applyAlignment="1">
      <alignment/>
    </xf>
    <xf numFmtId="4" fontId="153" fillId="79" borderId="0" xfId="0" applyNumberFormat="1" applyFont="1" applyFill="1" applyAlignment="1">
      <alignment/>
    </xf>
    <xf numFmtId="0" fontId="153" fillId="79" borderId="0" xfId="0" applyFont="1" applyFill="1" applyAlignment="1">
      <alignment/>
    </xf>
    <xf numFmtId="4" fontId="0" fillId="79" borderId="0" xfId="0" applyNumberFormat="1" applyFont="1" applyFill="1" applyAlignment="1">
      <alignment/>
    </xf>
    <xf numFmtId="0" fontId="0" fillId="79" borderId="0" xfId="0" applyFont="1" applyFill="1" applyAlignment="1">
      <alignment/>
    </xf>
    <xf numFmtId="0" fontId="0" fillId="79" borderId="12" xfId="0" applyFont="1" applyFill="1" applyBorder="1" applyAlignment="1">
      <alignment/>
    </xf>
    <xf numFmtId="0" fontId="111" fillId="16" borderId="12" xfId="984" applyFont="1" applyFill="1" applyBorder="1" applyAlignment="1">
      <alignment horizontal="center"/>
      <protection/>
    </xf>
    <xf numFmtId="0" fontId="111" fillId="13" borderId="12" xfId="984" applyFont="1" applyFill="1" applyBorder="1" applyAlignment="1">
      <alignment horizontal="center"/>
      <protection/>
    </xf>
    <xf numFmtId="1" fontId="111" fillId="15" borderId="12" xfId="984" applyNumberFormat="1" applyFont="1" applyFill="1" applyBorder="1" applyAlignment="1">
      <alignment horizontal="center"/>
      <protection/>
    </xf>
    <xf numFmtId="0" fontId="111" fillId="80" borderId="55" xfId="984" applyFont="1" applyFill="1" applyBorder="1" applyAlignment="1">
      <alignment horizontal="left" indent="4"/>
      <protection/>
    </xf>
    <xf numFmtId="0" fontId="112" fillId="81" borderId="56" xfId="984" applyFont="1" applyFill="1" applyBorder="1" applyAlignment="1">
      <alignment vertical="center"/>
      <protection/>
    </xf>
    <xf numFmtId="0" fontId="112" fillId="81" borderId="57" xfId="984" applyFont="1" applyFill="1" applyBorder="1" applyAlignment="1">
      <alignment vertical="center"/>
      <protection/>
    </xf>
    <xf numFmtId="4" fontId="112" fillId="16" borderId="58" xfId="984" applyNumberFormat="1" applyFont="1" applyFill="1" applyBorder="1" applyAlignment="1">
      <alignment/>
      <protection/>
    </xf>
    <xf numFmtId="4" fontId="112" fillId="13" borderId="58" xfId="984" applyNumberFormat="1" applyFont="1" applyFill="1" applyBorder="1" applyAlignment="1">
      <alignment/>
      <protection/>
    </xf>
    <xf numFmtId="4" fontId="112" fillId="15" borderId="58" xfId="984" applyNumberFormat="1" applyFont="1" applyFill="1" applyBorder="1" applyAlignment="1" applyProtection="1">
      <alignment/>
      <protection locked="0"/>
    </xf>
    <xf numFmtId="4" fontId="112" fillId="80" borderId="12" xfId="984" applyNumberFormat="1" applyFont="1" applyFill="1" applyBorder="1" applyAlignment="1">
      <alignment/>
      <protection/>
    </xf>
    <xf numFmtId="0" fontId="112" fillId="81" borderId="49" xfId="984" applyFont="1" applyFill="1" applyBorder="1" applyAlignment="1">
      <alignment vertical="center"/>
      <protection/>
    </xf>
    <xf numFmtId="0" fontId="112" fillId="81" borderId="59" xfId="984" applyFont="1" applyFill="1" applyBorder="1" applyAlignment="1">
      <alignment vertical="center"/>
      <protection/>
    </xf>
    <xf numFmtId="4" fontId="112" fillId="16" borderId="11" xfId="984" applyNumberFormat="1" applyFont="1" applyFill="1" applyBorder="1" applyAlignment="1">
      <alignment/>
      <protection/>
    </xf>
    <xf numFmtId="4" fontId="112" fillId="13" borderId="11" xfId="984" applyNumberFormat="1" applyFont="1" applyFill="1" applyBorder="1" applyAlignment="1">
      <alignment/>
      <protection/>
    </xf>
    <xf numFmtId="4" fontId="112" fillId="15" borderId="11" xfId="984" applyNumberFormat="1" applyFont="1" applyFill="1" applyBorder="1" applyAlignment="1" applyProtection="1">
      <alignment/>
      <protection locked="0"/>
    </xf>
    <xf numFmtId="0" fontId="112" fillId="81" borderId="60" xfId="984" applyFont="1" applyFill="1" applyBorder="1" applyAlignment="1">
      <alignment vertical="center"/>
      <protection/>
    </xf>
    <xf numFmtId="0" fontId="112" fillId="81" borderId="61" xfId="984" applyFont="1" applyFill="1" applyBorder="1" applyAlignment="1">
      <alignment vertical="center"/>
      <protection/>
    </xf>
    <xf numFmtId="4" fontId="112" fillId="16" borderId="53" xfId="984" applyNumberFormat="1" applyFont="1" applyFill="1" applyBorder="1" applyAlignment="1">
      <alignment/>
      <protection/>
    </xf>
    <xf numFmtId="4" fontId="112" fillId="13" borderId="53" xfId="984" applyNumberFormat="1" applyFont="1" applyFill="1" applyBorder="1" applyAlignment="1">
      <alignment/>
      <protection/>
    </xf>
    <xf numFmtId="4" fontId="112" fillId="15" borderId="53" xfId="984" applyNumberFormat="1" applyFont="1" applyFill="1" applyBorder="1" applyAlignment="1" applyProtection="1">
      <alignment/>
      <protection locked="0"/>
    </xf>
    <xf numFmtId="4" fontId="149" fillId="16" borderId="12" xfId="0" applyNumberFormat="1" applyFont="1" applyFill="1" applyBorder="1" applyAlignment="1">
      <alignment/>
    </xf>
    <xf numFmtId="4" fontId="149" fillId="13" borderId="12" xfId="0" applyNumberFormat="1" applyFont="1" applyFill="1" applyBorder="1" applyAlignment="1">
      <alignment/>
    </xf>
    <xf numFmtId="4" fontId="149" fillId="15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49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149" fillId="0" borderId="0" xfId="0" applyNumberFormat="1" applyFont="1" applyAlignment="1">
      <alignment/>
    </xf>
    <xf numFmtId="0" fontId="0" fillId="80" borderId="0" xfId="0" applyFont="1" applyFill="1" applyAlignment="1">
      <alignment/>
    </xf>
    <xf numFmtId="0" fontId="111" fillId="29" borderId="56" xfId="984" applyFont="1" applyFill="1" applyBorder="1" applyAlignment="1">
      <alignment horizontal="left" indent="3"/>
      <protection/>
    </xf>
    <xf numFmtId="0" fontId="111" fillId="29" borderId="62" xfId="984" applyFont="1" applyFill="1" applyBorder="1" applyAlignment="1">
      <alignment horizontal="left" indent="4"/>
      <protection/>
    </xf>
    <xf numFmtId="0" fontId="111" fillId="29" borderId="45" xfId="984" applyFont="1" applyFill="1" applyBorder="1" applyAlignment="1">
      <alignment horizontal="left" indent="4"/>
      <protection/>
    </xf>
    <xf numFmtId="4" fontId="112" fillId="29" borderId="6" xfId="984" applyNumberFormat="1" applyFont="1" applyFill="1" applyBorder="1">
      <alignment/>
      <protection/>
    </xf>
    <xf numFmtId="0" fontId="111" fillId="29" borderId="60" xfId="984" applyFont="1" applyFill="1" applyBorder="1" applyAlignment="1">
      <alignment horizontal="left" indent="4"/>
      <protection/>
    </xf>
    <xf numFmtId="0" fontId="111" fillId="29" borderId="63" xfId="984" applyFont="1" applyFill="1" applyBorder="1" applyAlignment="1">
      <alignment horizontal="left" indent="4"/>
      <protection/>
    </xf>
    <xf numFmtId="0" fontId="111" fillId="29" borderId="12" xfId="984" applyFont="1" applyFill="1" applyBorder="1" applyAlignment="1">
      <alignment horizontal="center"/>
      <protection/>
    </xf>
    <xf numFmtId="1" fontId="111" fillId="29" borderId="12" xfId="984" applyNumberFormat="1" applyFont="1" applyFill="1" applyBorder="1" applyAlignment="1">
      <alignment horizontal="center"/>
      <protection/>
    </xf>
    <xf numFmtId="0" fontId="112" fillId="29" borderId="46" xfId="984" applyFont="1" applyFill="1" applyBorder="1" applyAlignment="1">
      <alignment horizontal="left" indent="4"/>
      <protection/>
    </xf>
    <xf numFmtId="0" fontId="112" fillId="29" borderId="47" xfId="984" applyFont="1" applyFill="1" applyBorder="1" applyAlignment="1">
      <alignment horizontal="left" indent="4"/>
      <protection/>
    </xf>
    <xf numFmtId="4" fontId="112" fillId="80" borderId="58" xfId="984" applyNumberFormat="1" applyFont="1" applyFill="1" applyBorder="1" applyAlignment="1">
      <alignment/>
      <protection/>
    </xf>
    <xf numFmtId="4" fontId="112" fillId="19" borderId="58" xfId="984" applyNumberFormat="1" applyFont="1" applyFill="1" applyBorder="1" applyAlignment="1" applyProtection="1">
      <alignment/>
      <protection locked="0"/>
    </xf>
    <xf numFmtId="0" fontId="112" fillId="29" borderId="49" xfId="984" applyFont="1" applyFill="1" applyBorder="1" applyAlignment="1">
      <alignment horizontal="left" indent="4"/>
      <protection/>
    </xf>
    <xf numFmtId="0" fontId="112" fillId="29" borderId="50" xfId="984" applyFont="1" applyFill="1" applyBorder="1" applyAlignment="1">
      <alignment horizontal="left" indent="4"/>
      <protection/>
    </xf>
    <xf numFmtId="4" fontId="112" fillId="80" borderId="11" xfId="984" applyNumberFormat="1" applyFont="1" applyFill="1" applyBorder="1" applyAlignment="1">
      <alignment/>
      <protection/>
    </xf>
    <xf numFmtId="4" fontId="112" fillId="19" borderId="11" xfId="984" applyNumberFormat="1" applyFont="1" applyFill="1" applyBorder="1" applyAlignment="1" applyProtection="1">
      <alignment/>
      <protection locked="0"/>
    </xf>
    <xf numFmtId="4" fontId="112" fillId="19" borderId="53" xfId="984" applyNumberFormat="1" applyFont="1" applyFill="1" applyBorder="1" applyAlignment="1" applyProtection="1">
      <alignment/>
      <protection locked="0"/>
    </xf>
    <xf numFmtId="0" fontId="111" fillId="29" borderId="54" xfId="984" applyFont="1" applyFill="1" applyBorder="1" applyAlignment="1">
      <alignment horizontal="left" indent="4"/>
      <protection/>
    </xf>
    <xf numFmtId="0" fontId="149" fillId="29" borderId="26" xfId="0" applyFont="1" applyFill="1" applyBorder="1" applyAlignment="1">
      <alignment/>
    </xf>
    <xf numFmtId="4" fontId="149" fillId="80" borderId="12" xfId="0" applyNumberFormat="1" applyFont="1" applyFill="1" applyBorder="1" applyAlignment="1">
      <alignment/>
    </xf>
    <xf numFmtId="0" fontId="111" fillId="28" borderId="56" xfId="984" applyFont="1" applyFill="1" applyBorder="1" applyAlignment="1">
      <alignment horizontal="left" indent="3"/>
      <protection/>
    </xf>
    <xf numFmtId="0" fontId="111" fillId="28" borderId="62" xfId="984" applyFont="1" applyFill="1" applyBorder="1" applyAlignment="1">
      <alignment horizontal="left" indent="4"/>
      <protection/>
    </xf>
    <xf numFmtId="0" fontId="111" fillId="28" borderId="45" xfId="984" applyFont="1" applyFill="1" applyBorder="1" applyAlignment="1">
      <alignment horizontal="left" indent="4"/>
      <protection/>
    </xf>
    <xf numFmtId="4" fontId="112" fillId="28" borderId="45" xfId="984" applyNumberFormat="1" applyFont="1" applyFill="1" applyBorder="1">
      <alignment/>
      <protection/>
    </xf>
    <xf numFmtId="0" fontId="111" fillId="28" borderId="60" xfId="984" applyFont="1" applyFill="1" applyBorder="1" applyAlignment="1">
      <alignment horizontal="left" indent="4"/>
      <protection/>
    </xf>
    <xf numFmtId="0" fontId="111" fillId="28" borderId="63" xfId="984" applyFont="1" applyFill="1" applyBorder="1" applyAlignment="1">
      <alignment horizontal="left" indent="4"/>
      <protection/>
    </xf>
    <xf numFmtId="0" fontId="111" fillId="28" borderId="12" xfId="984" applyFont="1" applyFill="1" applyBorder="1" applyAlignment="1">
      <alignment horizontal="center"/>
      <protection/>
    </xf>
    <xf numFmtId="1" fontId="111" fillId="28" borderId="12" xfId="984" applyNumberFormat="1" applyFont="1" applyFill="1" applyBorder="1" applyAlignment="1">
      <alignment horizontal="center"/>
      <protection/>
    </xf>
    <xf numFmtId="0" fontId="112" fillId="28" borderId="46" xfId="984" applyFont="1" applyFill="1" applyBorder="1" applyAlignment="1">
      <alignment horizontal="left" indent="4"/>
      <protection/>
    </xf>
    <xf numFmtId="0" fontId="112" fillId="28" borderId="47" xfId="984" applyFont="1" applyFill="1" applyBorder="1" applyAlignment="1">
      <alignment horizontal="left" indent="4"/>
      <protection/>
    </xf>
    <xf numFmtId="4" fontId="112" fillId="80" borderId="48" xfId="984" applyNumberFormat="1" applyFont="1" applyFill="1" applyBorder="1" applyAlignment="1">
      <alignment/>
      <protection/>
    </xf>
    <xf numFmtId="0" fontId="112" fillId="28" borderId="49" xfId="984" applyFont="1" applyFill="1" applyBorder="1" applyAlignment="1">
      <alignment horizontal="left" indent="4"/>
      <protection/>
    </xf>
    <xf numFmtId="0" fontId="112" fillId="28" borderId="50" xfId="984" applyFont="1" applyFill="1" applyBorder="1" applyAlignment="1">
      <alignment horizontal="left" indent="4"/>
      <protection/>
    </xf>
    <xf numFmtId="0" fontId="112" fillId="28" borderId="51" xfId="984" applyFont="1" applyFill="1" applyBorder="1" applyAlignment="1">
      <alignment horizontal="left" indent="4"/>
      <protection/>
    </xf>
    <xf numFmtId="0" fontId="112" fillId="28" borderId="52" xfId="984" applyFont="1" applyFill="1" applyBorder="1" applyAlignment="1">
      <alignment horizontal="left" indent="4"/>
      <protection/>
    </xf>
    <xf numFmtId="4" fontId="112" fillId="80" borderId="53" xfId="984" applyNumberFormat="1" applyFont="1" applyFill="1" applyBorder="1" applyAlignment="1">
      <alignment/>
      <protection/>
    </xf>
    <xf numFmtId="0" fontId="111" fillId="28" borderId="54" xfId="984" applyFont="1" applyFill="1" applyBorder="1" applyAlignment="1">
      <alignment horizontal="left" indent="4"/>
      <protection/>
    </xf>
    <xf numFmtId="0" fontId="0" fillId="28" borderId="26" xfId="0" applyFont="1" applyFill="1" applyBorder="1" applyAlignment="1">
      <alignment/>
    </xf>
    <xf numFmtId="4" fontId="149" fillId="80" borderId="12" xfId="0" applyNumberFormat="1" applyFont="1" applyFill="1" applyBorder="1" applyAlignment="1">
      <alignment/>
    </xf>
    <xf numFmtId="4" fontId="149" fillId="0" borderId="12" xfId="0" applyNumberFormat="1" applyFont="1" applyBorder="1" applyAlignment="1">
      <alignment/>
    </xf>
    <xf numFmtId="0" fontId="111" fillId="42" borderId="56" xfId="984" applyFont="1" applyFill="1" applyBorder="1" applyAlignment="1">
      <alignment horizontal="left" indent="3"/>
      <protection/>
    </xf>
    <xf numFmtId="0" fontId="111" fillId="42" borderId="62" xfId="984" applyFont="1" applyFill="1" applyBorder="1" applyAlignment="1">
      <alignment horizontal="left" indent="4"/>
      <protection/>
    </xf>
    <xf numFmtId="0" fontId="111" fillId="42" borderId="45" xfId="984" applyFont="1" applyFill="1" applyBorder="1" applyAlignment="1">
      <alignment horizontal="left" indent="4"/>
      <protection/>
    </xf>
    <xf numFmtId="4" fontId="112" fillId="42" borderId="45" xfId="984" applyNumberFormat="1" applyFont="1" applyFill="1" applyBorder="1">
      <alignment/>
      <protection/>
    </xf>
    <xf numFmtId="0" fontId="111" fillId="42" borderId="60" xfId="984" applyFont="1" applyFill="1" applyBorder="1" applyAlignment="1">
      <alignment horizontal="left" indent="4"/>
      <protection/>
    </xf>
    <xf numFmtId="0" fontId="111" fillId="42" borderId="63" xfId="984" applyFont="1" applyFill="1" applyBorder="1" applyAlignment="1">
      <alignment horizontal="left" indent="4"/>
      <protection/>
    </xf>
    <xf numFmtId="0" fontId="111" fillId="42" borderId="12" xfId="984" applyFont="1" applyFill="1" applyBorder="1" applyAlignment="1">
      <alignment horizontal="left" indent="4"/>
      <protection/>
    </xf>
    <xf numFmtId="0" fontId="111" fillId="42" borderId="12" xfId="984" applyFont="1" applyFill="1" applyBorder="1" applyAlignment="1">
      <alignment horizontal="center"/>
      <protection/>
    </xf>
    <xf numFmtId="1" fontId="111" fillId="42" borderId="12" xfId="984" applyNumberFormat="1" applyFont="1" applyFill="1" applyBorder="1" applyAlignment="1">
      <alignment horizontal="center"/>
      <protection/>
    </xf>
    <xf numFmtId="0" fontId="112" fillId="42" borderId="46" xfId="984" applyFont="1" applyFill="1" applyBorder="1" applyAlignment="1">
      <alignment horizontal="left" indent="4"/>
      <protection/>
    </xf>
    <xf numFmtId="0" fontId="112" fillId="42" borderId="47" xfId="984" applyFont="1" applyFill="1" applyBorder="1" applyAlignment="1">
      <alignment horizontal="left" indent="4"/>
      <protection/>
    </xf>
    <xf numFmtId="4" fontId="0" fillId="0" borderId="56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0" fontId="112" fillId="42" borderId="49" xfId="984" applyFont="1" applyFill="1" applyBorder="1" applyAlignment="1">
      <alignment horizontal="left" indent="4"/>
      <protection/>
    </xf>
    <xf numFmtId="0" fontId="112" fillId="42" borderId="50" xfId="984" applyFont="1" applyFill="1" applyBorder="1" applyAlignment="1">
      <alignment horizontal="left" indent="4"/>
      <protection/>
    </xf>
    <xf numFmtId="0" fontId="112" fillId="42" borderId="51" xfId="984" applyFont="1" applyFill="1" applyBorder="1" applyAlignment="1">
      <alignment horizontal="left" indent="4"/>
      <protection/>
    </xf>
    <xf numFmtId="0" fontId="112" fillId="42" borderId="52" xfId="984" applyFont="1" applyFill="1" applyBorder="1" applyAlignment="1">
      <alignment horizontal="left" indent="4"/>
      <protection/>
    </xf>
    <xf numFmtId="0" fontId="111" fillId="42" borderId="54" xfId="984" applyFont="1" applyFill="1" applyBorder="1" applyAlignment="1">
      <alignment horizontal="left" indent="4"/>
      <protection/>
    </xf>
    <xf numFmtId="0" fontId="0" fillId="42" borderId="26" xfId="0" applyFont="1" applyFill="1" applyBorder="1" applyAlignment="1">
      <alignment/>
    </xf>
    <xf numFmtId="4" fontId="149" fillId="0" borderId="12" xfId="0" applyNumberFormat="1" applyFont="1" applyBorder="1" applyAlignment="1">
      <alignment/>
    </xf>
    <xf numFmtId="0" fontId="113" fillId="6" borderId="47" xfId="984" applyFont="1" applyFill="1" applyBorder="1" applyAlignment="1">
      <alignment horizontal="left" indent="3"/>
      <protection/>
    </xf>
    <xf numFmtId="0" fontId="111" fillId="6" borderId="47" xfId="984" applyFont="1" applyFill="1" applyBorder="1" applyAlignment="1">
      <alignment horizontal="left" indent="4"/>
      <protection/>
    </xf>
    <xf numFmtId="4" fontId="112" fillId="6" borderId="47" xfId="984" applyNumberFormat="1" applyFont="1" applyFill="1" applyBorder="1">
      <alignment/>
      <protection/>
    </xf>
    <xf numFmtId="0" fontId="111" fillId="6" borderId="50" xfId="984" applyFont="1" applyFill="1" applyBorder="1" applyAlignment="1">
      <alignment horizontal="left" indent="4"/>
      <protection/>
    </xf>
    <xf numFmtId="1" fontId="111" fillId="6" borderId="64" xfId="984" applyNumberFormat="1" applyFont="1" applyFill="1" applyBorder="1" applyAlignment="1">
      <alignment horizontal="center"/>
      <protection/>
    </xf>
    <xf numFmtId="0" fontId="112" fillId="6" borderId="50" xfId="984" applyFont="1" applyFill="1" applyBorder="1" applyAlignment="1">
      <alignment horizontal="left" indent="4"/>
      <protection/>
    </xf>
    <xf numFmtId="4" fontId="112" fillId="80" borderId="50" xfId="984" applyNumberFormat="1" applyFont="1" applyFill="1" applyBorder="1" applyAlignment="1">
      <alignment horizontal="left" indent="4"/>
      <protection/>
    </xf>
    <xf numFmtId="4" fontId="112" fillId="19" borderId="64" xfId="984" applyNumberFormat="1" applyFont="1" applyFill="1" applyBorder="1" applyProtection="1">
      <alignment/>
      <protection locked="0"/>
    </xf>
    <xf numFmtId="0" fontId="113" fillId="82" borderId="47" xfId="984" applyFont="1" applyFill="1" applyBorder="1" applyAlignment="1">
      <alignment horizontal="left" indent="3"/>
      <protection/>
    </xf>
    <xf numFmtId="0" fontId="111" fillId="82" borderId="47" xfId="984" applyFont="1" applyFill="1" applyBorder="1" applyAlignment="1">
      <alignment horizontal="left" indent="4"/>
      <protection/>
    </xf>
    <xf numFmtId="4" fontId="112" fillId="82" borderId="47" xfId="984" applyNumberFormat="1" applyFont="1" applyFill="1" applyBorder="1">
      <alignment/>
      <protection/>
    </xf>
    <xf numFmtId="0" fontId="111" fillId="82" borderId="50" xfId="984" applyFont="1" applyFill="1" applyBorder="1" applyAlignment="1">
      <alignment horizontal="left" indent="4"/>
      <protection/>
    </xf>
    <xf numFmtId="1" fontId="111" fillId="82" borderId="64" xfId="984" applyNumberFormat="1" applyFont="1" applyFill="1" applyBorder="1" applyAlignment="1">
      <alignment horizontal="center"/>
      <protection/>
    </xf>
    <xf numFmtId="0" fontId="112" fillId="82" borderId="50" xfId="984" applyFont="1" applyFill="1" applyBorder="1" applyAlignment="1">
      <alignment horizontal="left" indent="4"/>
      <protection/>
    </xf>
    <xf numFmtId="4" fontId="112" fillId="82" borderId="50" xfId="984" applyNumberFormat="1" applyFont="1" applyFill="1" applyBorder="1" applyAlignment="1">
      <alignment horizontal="left" indent="4"/>
      <protection/>
    </xf>
    <xf numFmtId="4" fontId="112" fillId="82" borderId="64" xfId="984" applyNumberFormat="1" applyFont="1" applyFill="1" applyBorder="1" applyProtection="1">
      <alignment/>
      <protection locked="0"/>
    </xf>
    <xf numFmtId="0" fontId="0" fillId="79" borderId="0" xfId="0" applyFont="1" applyFill="1" applyAlignment="1">
      <alignment horizontal="center"/>
    </xf>
    <xf numFmtId="4" fontId="154" fillId="11" borderId="12" xfId="0" applyNumberFormat="1" applyFont="1" applyFill="1" applyBorder="1" applyAlignment="1">
      <alignment horizontal="center"/>
    </xf>
    <xf numFmtId="0" fontId="154" fillId="11" borderId="12" xfId="0" applyFont="1" applyFill="1" applyBorder="1" applyAlignment="1">
      <alignment horizontal="center"/>
    </xf>
    <xf numFmtId="4" fontId="153" fillId="11" borderId="58" xfId="0" applyNumberFormat="1" applyFont="1" applyFill="1" applyBorder="1" applyAlignment="1">
      <alignment/>
    </xf>
    <xf numFmtId="10" fontId="153" fillId="11" borderId="58" xfId="0" applyNumberFormat="1" applyFont="1" applyFill="1" applyBorder="1" applyAlignment="1">
      <alignment/>
    </xf>
    <xf numFmtId="4" fontId="153" fillId="11" borderId="14" xfId="0" applyNumberFormat="1" applyFont="1" applyFill="1" applyBorder="1" applyAlignment="1">
      <alignment/>
    </xf>
    <xf numFmtId="10" fontId="153" fillId="11" borderId="14" xfId="0" applyNumberFormat="1" applyFont="1" applyFill="1" applyBorder="1" applyAlignment="1">
      <alignment/>
    </xf>
    <xf numFmtId="4" fontId="154" fillId="11" borderId="12" xfId="0" applyNumberFormat="1" applyFont="1" applyFill="1" applyBorder="1" applyAlignment="1">
      <alignment/>
    </xf>
    <xf numFmtId="10" fontId="154" fillId="11" borderId="12" xfId="0" applyNumberFormat="1" applyFont="1" applyFill="1" applyBorder="1" applyAlignment="1">
      <alignment/>
    </xf>
    <xf numFmtId="0" fontId="20" fillId="26" borderId="12" xfId="984" applyFont="1" applyFill="1" applyBorder="1" applyAlignment="1">
      <alignment horizontal="center"/>
      <protection/>
    </xf>
    <xf numFmtId="4" fontId="21" fillId="26" borderId="58" xfId="984" applyNumberFormat="1" applyFont="1" applyFill="1" applyBorder="1" applyAlignment="1">
      <alignment/>
      <protection/>
    </xf>
    <xf numFmtId="4" fontId="21" fillId="26" borderId="11" xfId="984" applyNumberFormat="1" applyFont="1" applyFill="1" applyBorder="1" applyAlignment="1">
      <alignment/>
      <protection/>
    </xf>
    <xf numFmtId="4" fontId="21" fillId="26" borderId="53" xfId="984" applyNumberFormat="1" applyFont="1" applyFill="1" applyBorder="1" applyAlignment="1">
      <alignment/>
      <protection/>
    </xf>
    <xf numFmtId="4" fontId="152" fillId="26" borderId="12" xfId="0" applyNumberFormat="1" applyFont="1" applyFill="1" applyBorder="1" applyAlignment="1">
      <alignment/>
    </xf>
    <xf numFmtId="0" fontId="20" fillId="28" borderId="12" xfId="984" applyFont="1" applyFill="1" applyBorder="1" applyAlignment="1">
      <alignment horizontal="left" indent="4"/>
      <protection/>
    </xf>
    <xf numFmtId="4" fontId="21" fillId="28" borderId="48" xfId="984" applyNumberFormat="1" applyFont="1" applyFill="1" applyBorder="1" applyAlignment="1">
      <alignment/>
      <protection/>
    </xf>
    <xf numFmtId="10" fontId="0" fillId="0" borderId="0" xfId="0" applyNumberFormat="1" applyAlignment="1">
      <alignment/>
    </xf>
    <xf numFmtId="4" fontId="21" fillId="31" borderId="58" xfId="984" applyNumberFormat="1" applyFont="1" applyFill="1" applyBorder="1" applyAlignment="1">
      <alignment/>
      <protection/>
    </xf>
    <xf numFmtId="4" fontId="21" fillId="31" borderId="65" xfId="984" applyNumberFormat="1" applyFont="1" applyFill="1" applyBorder="1" applyAlignment="1">
      <alignment/>
      <protection/>
    </xf>
    <xf numFmtId="0" fontId="154" fillId="79" borderId="54" xfId="0" applyFont="1" applyFill="1" applyBorder="1" applyAlignment="1">
      <alignment/>
    </xf>
    <xf numFmtId="0" fontId="154" fillId="79" borderId="26" xfId="0" applyFont="1" applyFill="1" applyBorder="1" applyAlignment="1">
      <alignment/>
    </xf>
    <xf numFmtId="0" fontId="154" fillId="79" borderId="66" xfId="0" applyFont="1" applyFill="1" applyBorder="1" applyAlignment="1">
      <alignment/>
    </xf>
    <xf numFmtId="0" fontId="154" fillId="79" borderId="12" xfId="0" applyFont="1" applyFill="1" applyBorder="1" applyAlignment="1">
      <alignment horizontal="left"/>
    </xf>
    <xf numFmtId="1" fontId="154" fillId="79" borderId="12" xfId="0" applyNumberFormat="1" applyFont="1" applyFill="1" applyBorder="1" applyAlignment="1">
      <alignment horizontal="center"/>
    </xf>
    <xf numFmtId="0" fontId="153" fillId="79" borderId="58" xfId="0" applyFont="1" applyFill="1" applyBorder="1" applyAlignment="1">
      <alignment/>
    </xf>
    <xf numFmtId="4" fontId="153" fillId="79" borderId="58" xfId="0" applyNumberFormat="1" applyFont="1" applyFill="1" applyBorder="1" applyAlignment="1">
      <alignment/>
    </xf>
    <xf numFmtId="0" fontId="153" fillId="79" borderId="11" xfId="0" applyFont="1" applyFill="1" applyBorder="1" applyAlignment="1">
      <alignment/>
    </xf>
    <xf numFmtId="4" fontId="153" fillId="79" borderId="11" xfId="0" applyNumberFormat="1" applyFont="1" applyFill="1" applyBorder="1" applyAlignment="1">
      <alignment/>
    </xf>
    <xf numFmtId="0" fontId="153" fillId="79" borderId="53" xfId="0" applyFont="1" applyFill="1" applyBorder="1" applyAlignment="1">
      <alignment/>
    </xf>
    <xf numFmtId="4" fontId="153" fillId="79" borderId="53" xfId="0" applyNumberFormat="1" applyFont="1" applyFill="1" applyBorder="1" applyAlignment="1">
      <alignment/>
    </xf>
    <xf numFmtId="4" fontId="153" fillId="79" borderId="14" xfId="0" applyNumberFormat="1" applyFont="1" applyFill="1" applyBorder="1" applyAlignment="1">
      <alignment/>
    </xf>
    <xf numFmtId="0" fontId="154" fillId="79" borderId="12" xfId="0" applyFont="1" applyFill="1" applyBorder="1" applyAlignment="1">
      <alignment/>
    </xf>
    <xf numFmtId="4" fontId="154" fillId="79" borderId="12" xfId="0" applyNumberFormat="1" applyFont="1" applyFill="1" applyBorder="1" applyAlignment="1">
      <alignment/>
    </xf>
    <xf numFmtId="14" fontId="153" fillId="79" borderId="0" xfId="0" applyNumberFormat="1" applyFont="1" applyFill="1" applyAlignment="1">
      <alignment/>
    </xf>
    <xf numFmtId="0" fontId="154" fillId="79" borderId="0" xfId="0" applyFont="1" applyFill="1" applyBorder="1" applyAlignment="1">
      <alignment/>
    </xf>
    <xf numFmtId="0" fontId="154" fillId="11" borderId="0" xfId="0" applyFont="1" applyFill="1" applyBorder="1" applyAlignment="1">
      <alignment horizontal="center"/>
    </xf>
    <xf numFmtId="10" fontId="153" fillId="11" borderId="0" xfId="0" applyNumberFormat="1" applyFont="1" applyFill="1" applyBorder="1" applyAlignment="1">
      <alignment/>
    </xf>
    <xf numFmtId="10" fontId="154" fillId="11" borderId="0" xfId="0" applyNumberFormat="1" applyFont="1" applyFill="1" applyBorder="1" applyAlignment="1">
      <alignment/>
    </xf>
    <xf numFmtId="0" fontId="112" fillId="80" borderId="0" xfId="984" applyFont="1" applyFill="1" applyBorder="1" applyAlignment="1">
      <alignment horizontal="left" indent="4"/>
      <protection/>
    </xf>
    <xf numFmtId="4" fontId="149" fillId="79" borderId="0" xfId="0" applyNumberFormat="1" applyFont="1" applyFill="1" applyAlignment="1">
      <alignment horizontal="center"/>
    </xf>
    <xf numFmtId="0" fontId="111" fillId="81" borderId="54" xfId="984" applyFont="1" applyFill="1" applyBorder="1" applyAlignment="1">
      <alignment horizontal="center" vertical="center"/>
      <protection/>
    </xf>
    <xf numFmtId="0" fontId="111" fillId="81" borderId="66" xfId="984" applyFont="1" applyFill="1" applyBorder="1" applyAlignment="1">
      <alignment horizontal="center" vertical="center"/>
      <protection/>
    </xf>
    <xf numFmtId="0" fontId="0" fillId="79" borderId="0" xfId="0" applyFont="1" applyFill="1" applyAlignment="1">
      <alignment horizontal="center"/>
    </xf>
    <xf numFmtId="0" fontId="154" fillId="79" borderId="0" xfId="0" applyFont="1" applyFill="1" applyBorder="1" applyAlignment="1">
      <alignment horizontal="center"/>
    </xf>
    <xf numFmtId="0" fontId="111" fillId="81" borderId="12" xfId="984" applyFont="1" applyFill="1" applyBorder="1" applyAlignment="1">
      <alignment horizontal="center" vertical="center"/>
      <protection/>
    </xf>
    <xf numFmtId="0" fontId="111" fillId="81" borderId="54" xfId="984" applyFont="1" applyFill="1" applyBorder="1" applyAlignment="1">
      <alignment horizontal="center"/>
      <protection/>
    </xf>
    <xf numFmtId="0" fontId="111" fillId="81" borderId="26" xfId="984" applyFont="1" applyFill="1" applyBorder="1" applyAlignment="1">
      <alignment horizontal="center"/>
      <protection/>
    </xf>
    <xf numFmtId="0" fontId="111" fillId="81" borderId="66" xfId="984" applyFont="1" applyFill="1" applyBorder="1" applyAlignment="1">
      <alignment horizontal="center"/>
      <protection/>
    </xf>
    <xf numFmtId="0" fontId="20" fillId="81" borderId="54" xfId="984" applyFont="1" applyFill="1" applyBorder="1" applyAlignment="1">
      <alignment horizontal="center"/>
      <protection/>
    </xf>
    <xf numFmtId="0" fontId="20" fillId="81" borderId="66" xfId="984" applyFont="1" applyFill="1" applyBorder="1" applyAlignment="1">
      <alignment horizontal="center"/>
      <protection/>
    </xf>
    <xf numFmtId="4" fontId="152" fillId="79" borderId="0" xfId="0" applyNumberFormat="1" applyFont="1" applyFill="1" applyAlignment="1">
      <alignment horizontal="center"/>
    </xf>
    <xf numFmtId="0" fontId="20" fillId="81" borderId="2" xfId="984" applyFont="1" applyFill="1" applyBorder="1" applyAlignment="1">
      <alignment horizontal="center" vertical="center"/>
      <protection/>
    </xf>
    <xf numFmtId="0" fontId="20" fillId="81" borderId="6" xfId="984" applyFont="1" applyFill="1" applyBorder="1" applyAlignment="1">
      <alignment horizontal="center" vertical="center"/>
      <protection/>
    </xf>
    <xf numFmtId="0" fontId="20" fillId="81" borderId="3" xfId="984" applyFont="1" applyFill="1" applyBorder="1" applyAlignment="1">
      <alignment horizontal="center" vertical="center"/>
      <protection/>
    </xf>
    <xf numFmtId="0" fontId="20" fillId="81" borderId="7" xfId="984" applyFont="1" applyFill="1" applyBorder="1" applyAlignment="1">
      <alignment horizontal="center" vertical="center"/>
      <protection/>
    </xf>
    <xf numFmtId="0" fontId="21" fillId="81" borderId="56" xfId="984" applyFont="1" applyFill="1" applyBorder="1" applyAlignment="1">
      <alignment horizontal="center"/>
      <protection/>
    </xf>
    <xf numFmtId="0" fontId="21" fillId="81" borderId="57" xfId="984" applyFont="1" applyFill="1" applyBorder="1" applyAlignment="1">
      <alignment horizontal="center"/>
      <protection/>
    </xf>
    <xf numFmtId="0" fontId="21" fillId="81" borderId="49" xfId="984" applyFont="1" applyFill="1" applyBorder="1" applyAlignment="1">
      <alignment horizontal="center"/>
      <protection/>
    </xf>
    <xf numFmtId="0" fontId="21" fillId="81" borderId="59" xfId="984" applyFont="1" applyFill="1" applyBorder="1" applyAlignment="1">
      <alignment horizontal="center"/>
      <protection/>
    </xf>
    <xf numFmtId="0" fontId="21" fillId="81" borderId="60" xfId="984" applyFont="1" applyFill="1" applyBorder="1" applyAlignment="1">
      <alignment horizontal="center"/>
      <protection/>
    </xf>
    <xf numFmtId="0" fontId="21" fillId="81" borderId="61" xfId="984" applyFont="1" applyFill="1" applyBorder="1" applyAlignment="1">
      <alignment horizontal="center"/>
      <protection/>
    </xf>
    <xf numFmtId="0" fontId="20" fillId="81" borderId="26" xfId="984" applyFont="1" applyFill="1" applyBorder="1" applyAlignment="1">
      <alignment horizontal="center"/>
      <protection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2012-2014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66"/>
          <c:w val="0.8415"/>
          <c:h val="0.7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'2014'!$C$5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6E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'2014'!$A$6:$B$9</c:f>
              <c:multiLvlStrCache/>
            </c:multiLvlStrRef>
          </c:cat>
          <c:val>
            <c:numRef>
              <c:f>'2014'!$C$6:$C$9</c:f>
              <c:numCache/>
            </c:numRef>
          </c:val>
          <c:shape val="cylinder"/>
        </c:ser>
        <c:ser>
          <c:idx val="1"/>
          <c:order val="1"/>
          <c:tx>
            <c:strRef>
              <c:f>'2014'!$D$5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'2014'!$A$6:$B$9</c:f>
              <c:multiLvlStrCache/>
            </c:multiLvlStrRef>
          </c:cat>
          <c:val>
            <c:numRef>
              <c:f>'2014'!$D$6:$D$9</c:f>
              <c:numCache/>
            </c:numRef>
          </c:val>
          <c:shape val="cylinder"/>
        </c:ser>
        <c:ser>
          <c:idx val="2"/>
          <c:order val="2"/>
          <c:tx>
            <c:strRef>
              <c:f>'2014'!$E$5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'2014'!$A$6:$B$9</c:f>
              <c:multiLvlStrCache/>
            </c:multiLvlStrRef>
          </c:cat>
          <c:val>
            <c:numRef>
              <c:f>'2014'!$E$6:$E$9</c:f>
              <c:numCache/>
            </c:numRef>
          </c:val>
          <c:shape val="cylinder"/>
        </c:ser>
        <c:shape val="cylinder"/>
        <c:axId val="47649812"/>
        <c:axId val="26195125"/>
      </c:bar3D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235"/>
          <c:w val="0.09975"/>
          <c:h val="0.2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fuentes de financiación corriente 2012-2014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66"/>
          <c:w val="0.8415"/>
          <c:h val="0.7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'2014'!$E$23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'2014'!$A$24:$B$27</c:f>
              <c:multiLvlStrCache/>
            </c:multiLvlStrRef>
          </c:cat>
          <c:val>
            <c:numRef>
              <c:f>'2014'!$E$24:$E$27</c:f>
              <c:numCache/>
            </c:numRef>
          </c:val>
          <c:shape val="cylinder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'2014'!$A$24:$B$27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tx>
            <c:v>2014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'2014'!$A$24:$B$27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4429534"/>
        <c:axId val="41430351"/>
      </c:bar3D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235"/>
          <c:w val="0.1"/>
          <c:h val="0.2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fuentes de financiación de capital 2012-2014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35"/>
          <c:w val="0.839"/>
          <c:h val="0.8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'2014'!$E$39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'2014'!$A$40:$B$43</c:f>
              <c:multiLvlStrCache/>
            </c:multiLvlStrRef>
          </c:cat>
          <c:val>
            <c:numRef>
              <c:f>'2014'!$E$40:$E$43</c:f>
              <c:numCache/>
            </c:numRef>
          </c:val>
          <c:shape val="cylinder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'2014'!$A$40:$B$43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tx>
            <c:v>2014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'2014'!$A$40:$B$43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7328840"/>
        <c:axId val="415241"/>
      </c:bar3D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429"/>
          <c:w val="0.101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103"/>
          <c:w val="0.8255"/>
          <c:h val="0.78975"/>
        </c:manualLayout>
      </c:layout>
      <c:pie3DChart>
        <c:varyColors val="1"/>
        <c:ser>
          <c:idx val="0"/>
          <c:order val="0"/>
          <c:tx>
            <c:strRef>
              <c:f>'CUADRO 26 GRÁFICO 9'!$K$6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29,30% Financiación Propia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64,47% Financiación Pública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1,74% Financiación Privada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4,49% Financiación Exterior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26 GRÁFICO 9'!$J$7:$J$10</c:f>
              <c:strCache/>
            </c:strRef>
          </c:cat>
          <c:val>
            <c:numRef>
              <c:f>'CUADRO 26 GRÁFICO 9'!$K$7:$K$10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2013-2014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"/>
          <c:w val="0.9632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2013-14'!$A$3:$A$6</c:f>
              <c:strCache/>
            </c:strRef>
          </c:cat>
          <c:val>
            <c:numRef>
              <c:f>'EVOL. FTES FINANC 2013-14'!$B$3:$B$6</c:f>
              <c:numCache/>
            </c:numRef>
          </c:val>
          <c:shape val="cylinder"/>
        </c:ser>
        <c:ser>
          <c:idx val="1"/>
          <c:order val="1"/>
          <c:tx>
            <c:v>2014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2013-14'!$A$3:$A$6</c:f>
              <c:strCache/>
            </c:strRef>
          </c:cat>
          <c:val>
            <c:numRef>
              <c:f>'EVOL. FTES FINANC 2013-14'!$C$3:$C$6</c:f>
              <c:numCache/>
            </c:numRef>
          </c:val>
          <c:shape val="cylinder"/>
        </c:ser>
        <c:shape val="cylinder"/>
        <c:axId val="3737170"/>
        <c:axId val="33634531"/>
      </c:bar3D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2011-2014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1"/>
          <c:w val="0.9652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2013-14'!$F$38:$F$41</c:f>
              <c:strCache/>
            </c:strRef>
          </c:cat>
          <c:val>
            <c:numRef>
              <c:f>'EVOL. FTES FINANC 2013-14'!$G$38:$G$41</c:f>
              <c:numCache/>
            </c:numRef>
          </c:val>
          <c:shape val="cylinder"/>
        </c:ser>
        <c:ser>
          <c:idx val="1"/>
          <c:order val="1"/>
          <c:tx>
            <c:v>2012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2013-14'!$F$38:$F$41</c:f>
              <c:strCache/>
            </c:strRef>
          </c:cat>
          <c:val>
            <c:numRef>
              <c:f>'EVOL. FTES FINANC 2013-14'!$H$38:$H$41</c:f>
              <c:numCache/>
            </c:numRef>
          </c:val>
          <c:shape val="cylinder"/>
        </c:ser>
        <c:ser>
          <c:idx val="2"/>
          <c:order val="2"/>
          <c:tx>
            <c:v>2013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2013-14'!$F$38:$F$41</c:f>
              <c:strCache/>
            </c:strRef>
          </c:cat>
          <c:val>
            <c:numRef>
              <c:f>'EVOL. FTES FINANC 2013-14'!$I$38:$I$41</c:f>
              <c:numCache/>
            </c:numRef>
          </c:val>
          <c:shape val="cylinder"/>
        </c:ser>
        <c:ser>
          <c:idx val="3"/>
          <c:order val="3"/>
          <c:tx>
            <c:v>2014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2013-14'!$F$38:$F$41</c:f>
              <c:strCache/>
            </c:strRef>
          </c:cat>
          <c:val>
            <c:numRef>
              <c:f>'EVOL. FTES FINANC 2013-14'!$J$38:$J$41</c:f>
              <c:numCache/>
            </c:numRef>
          </c:val>
          <c:shape val="cylinder"/>
        </c:ser>
        <c:shape val="cylinder"/>
        <c:axId val="34275324"/>
        <c:axId val="40042461"/>
      </c:bar3D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inMax"/>
          <c:max val="265000000"/>
          <c:min val="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087"/>
          <c:w val="0.651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33,40% Financiación Propia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65,26% Financiación Pública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1,33% Financiación Privada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0,01% Financiación Exterior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27 GRÁFICO 10'!$G$3:$G$6</c:f>
              <c:strCache/>
            </c:strRef>
          </c:cat>
          <c:val>
            <c:numRef>
              <c:f>'CUADRO 27 GRÁFICO 10'!$H$3:$H$6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5"/>
          <c:y val="0.087"/>
          <c:w val="0.653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58,85% Financiación Pública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4,70% Financiación Privada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36,43% Financiación  Exterior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28 GRÁFICO 11'!$H$3:$H$6</c:f>
              <c:strCache/>
            </c:strRef>
          </c:cat>
          <c:val>
            <c:numRef>
              <c:f>'CUADRO 28 GRÁFICO 11'!$I$3:$I$6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</xdr:row>
      <xdr:rowOff>9525</xdr:rowOff>
    </xdr:from>
    <xdr:to>
      <xdr:col>11</xdr:col>
      <xdr:colOff>295275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6400800" y="390525"/>
        <a:ext cx="4572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695325</xdr:colOff>
      <xdr:row>20</xdr:row>
      <xdr:rowOff>85725</xdr:rowOff>
    </xdr:from>
    <xdr:to>
      <xdr:col>13</xdr:col>
      <xdr:colOff>685800</xdr:colOff>
      <xdr:row>33</xdr:row>
      <xdr:rowOff>57150</xdr:rowOff>
    </xdr:to>
    <xdr:graphicFrame>
      <xdr:nvGraphicFramePr>
        <xdr:cNvPr id="2" name="2 Gráfico"/>
        <xdr:cNvGraphicFramePr/>
      </xdr:nvGraphicFramePr>
      <xdr:xfrm>
        <a:off x="8324850" y="3800475"/>
        <a:ext cx="4562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34</xdr:row>
      <xdr:rowOff>85725</xdr:rowOff>
    </xdr:from>
    <xdr:to>
      <xdr:col>11</xdr:col>
      <xdr:colOff>361950</xdr:colOff>
      <xdr:row>48</xdr:row>
      <xdr:rowOff>57150</xdr:rowOff>
    </xdr:to>
    <xdr:graphicFrame>
      <xdr:nvGraphicFramePr>
        <xdr:cNvPr id="3" name="3 Gráfico"/>
        <xdr:cNvGraphicFramePr/>
      </xdr:nvGraphicFramePr>
      <xdr:xfrm>
        <a:off x="6524625" y="6467475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6</xdr:col>
      <xdr:colOff>161925</xdr:colOff>
      <xdr:row>27</xdr:row>
      <xdr:rowOff>9525</xdr:rowOff>
    </xdr:to>
    <xdr:graphicFrame>
      <xdr:nvGraphicFramePr>
        <xdr:cNvPr id="1" name="3 Gráfico"/>
        <xdr:cNvGraphicFramePr/>
      </xdr:nvGraphicFramePr>
      <xdr:xfrm>
        <a:off x="762000" y="2762250"/>
        <a:ext cx="4219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180975</xdr:rowOff>
    </xdr:from>
    <xdr:to>
      <xdr:col>4</xdr:col>
      <xdr:colOff>276225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657225" y="1781175"/>
        <a:ext cx="5457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35</xdr:row>
      <xdr:rowOff>104775</xdr:rowOff>
    </xdr:from>
    <xdr:to>
      <xdr:col>4</xdr:col>
      <xdr:colOff>400050</xdr:colOff>
      <xdr:row>52</xdr:row>
      <xdr:rowOff>38100</xdr:rowOff>
    </xdr:to>
    <xdr:graphicFrame>
      <xdr:nvGraphicFramePr>
        <xdr:cNvPr id="2" name="3 Gráfico"/>
        <xdr:cNvGraphicFramePr/>
      </xdr:nvGraphicFramePr>
      <xdr:xfrm>
        <a:off x="476250" y="6886575"/>
        <a:ext cx="5762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14</xdr:col>
      <xdr:colOff>600075</xdr:colOff>
      <xdr:row>32</xdr:row>
      <xdr:rowOff>76200</xdr:rowOff>
    </xdr:to>
    <xdr:graphicFrame>
      <xdr:nvGraphicFramePr>
        <xdr:cNvPr id="1" name="1 Gráfico"/>
        <xdr:cNvGraphicFramePr/>
      </xdr:nvGraphicFramePr>
      <xdr:xfrm>
        <a:off x="8820150" y="3429000"/>
        <a:ext cx="4410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4</xdr:col>
      <xdr:colOff>457200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762000" y="2286000"/>
        <a:ext cx="385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8.100.199.195\vae-agef-sp-bases\PLAN_ECON&#211;MICO\CUADRO_FINANCIACI&#211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2012_2013"/>
      <sheetName val="evolución_10_13"/>
      <sheetName val="Hoja3"/>
    </sheetNames>
    <sheetDataSet>
      <sheetData sheetId="1">
        <row r="2">
          <cell r="A2" t="str">
            <v>Financiación propia</v>
          </cell>
          <cell r="B2">
            <v>81579233.82</v>
          </cell>
          <cell r="C2">
            <v>75736296.92</v>
          </cell>
          <cell r="D2">
            <v>84766690.51</v>
          </cell>
          <cell r="E2">
            <v>94309800.69</v>
          </cell>
        </row>
        <row r="3">
          <cell r="A3" t="str">
            <v>Financiación pública</v>
          </cell>
          <cell r="B3">
            <v>262289573.75</v>
          </cell>
          <cell r="C3">
            <v>243329977.72</v>
          </cell>
          <cell r="D3">
            <v>221610139.78</v>
          </cell>
          <cell r="E3">
            <v>205010670.55999997</v>
          </cell>
        </row>
        <row r="4">
          <cell r="A4" t="str">
            <v>Financiación privada</v>
          </cell>
          <cell r="B4">
            <v>13581656.79</v>
          </cell>
          <cell r="C4">
            <v>13177651.69</v>
          </cell>
          <cell r="D4">
            <v>9752923.57</v>
          </cell>
          <cell r="E4">
            <v>6192542.17</v>
          </cell>
        </row>
        <row r="5">
          <cell r="A5" t="str">
            <v>Financiación exterior</v>
          </cell>
          <cell r="B5">
            <v>11204188.25</v>
          </cell>
          <cell r="C5">
            <v>12907136.41</v>
          </cell>
          <cell r="D5">
            <v>12205303.96</v>
          </cell>
          <cell r="E5">
            <v>15578638.32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2"/>
  <sheetViews>
    <sheetView zoomScalePageLayoutView="0" workbookViewId="0" topLeftCell="A4">
      <selection activeCell="A6" sqref="A6:A9"/>
    </sheetView>
  </sheetViews>
  <sheetFormatPr defaultColWidth="11.421875" defaultRowHeight="15"/>
  <cols>
    <col min="1" max="1" width="11.421875" style="54" customWidth="1"/>
    <col min="2" max="2" width="14.421875" style="54" customWidth="1"/>
    <col min="3" max="3" width="24.00390625" style="54" bestFit="1" customWidth="1"/>
    <col min="4" max="4" width="21.140625" style="54" bestFit="1" customWidth="1"/>
    <col min="5" max="5" width="20.57421875" style="54" customWidth="1"/>
    <col min="6" max="16384" width="11.421875" style="54" customWidth="1"/>
  </cols>
  <sheetData>
    <row r="3" spans="1:5" ht="7.5" customHeight="1">
      <c r="A3" s="29"/>
      <c r="B3" s="29"/>
      <c r="C3" s="29"/>
      <c r="D3" s="29"/>
      <c r="E3" s="29"/>
    </row>
    <row r="4" spans="1:5" ht="15">
      <c r="A4" s="60" t="s">
        <v>6</v>
      </c>
      <c r="B4" s="61"/>
      <c r="C4" s="62"/>
      <c r="D4" s="62"/>
      <c r="E4" s="63"/>
    </row>
    <row r="5" spans="1:5" ht="15">
      <c r="A5" s="64"/>
      <c r="B5" s="65"/>
      <c r="C5" s="66">
        <v>2014</v>
      </c>
      <c r="D5" s="66">
        <v>2013</v>
      </c>
      <c r="E5" s="67">
        <v>2012</v>
      </c>
    </row>
    <row r="6" spans="1:5" ht="15">
      <c r="A6" s="68" t="s">
        <v>0</v>
      </c>
      <c r="B6" s="69"/>
      <c r="C6" s="70">
        <v>87204502.22</v>
      </c>
      <c r="D6" s="70">
        <v>94309800.69</v>
      </c>
      <c r="E6" s="71">
        <v>84766690.51</v>
      </c>
    </row>
    <row r="7" spans="1:5" ht="15">
      <c r="A7" s="72" t="s">
        <v>1</v>
      </c>
      <c r="B7" s="73"/>
      <c r="C7" s="70">
        <v>191902902.54</v>
      </c>
      <c r="D7" s="74">
        <f>D25+D41</f>
        <v>205010670.56</v>
      </c>
      <c r="E7" s="75">
        <v>221610139.78</v>
      </c>
    </row>
    <row r="8" spans="1:5" ht="15">
      <c r="A8" s="72" t="s">
        <v>2</v>
      </c>
      <c r="B8" s="73"/>
      <c r="C8" s="70">
        <v>5192798.39</v>
      </c>
      <c r="D8" s="74">
        <f>D26+D42</f>
        <v>6192542.17</v>
      </c>
      <c r="E8" s="75">
        <v>9752923.57</v>
      </c>
    </row>
    <row r="9" spans="1:5" ht="15">
      <c r="A9" s="72" t="s">
        <v>3</v>
      </c>
      <c r="B9" s="73"/>
      <c r="C9" s="70">
        <v>13357694.44</v>
      </c>
      <c r="D9" s="74">
        <f>D27+D43</f>
        <v>15578638.32</v>
      </c>
      <c r="E9" s="76">
        <v>12205303.96</v>
      </c>
    </row>
    <row r="10" spans="1:5" s="55" customFormat="1" ht="15">
      <c r="A10" s="77" t="s">
        <v>11</v>
      </c>
      <c r="B10" s="78"/>
      <c r="C10" s="79">
        <f>SUM(C6:C9)</f>
        <v>297657897.59</v>
      </c>
      <c r="D10" s="79">
        <f>SUM(D6:D9)</f>
        <v>321091651.74</v>
      </c>
      <c r="E10" s="79">
        <f>SUM(E6:E9)</f>
        <v>328335057.82</v>
      </c>
    </row>
    <row r="11" spans="3:4" ht="15">
      <c r="C11" s="56"/>
      <c r="D11" s="56"/>
    </row>
    <row r="12" spans="3:4" ht="15">
      <c r="C12" s="56"/>
      <c r="D12" s="56"/>
    </row>
    <row r="13" spans="3:4" ht="15">
      <c r="C13" s="56"/>
      <c r="D13" s="56"/>
    </row>
    <row r="14" spans="3:4" ht="15">
      <c r="C14" s="56"/>
      <c r="D14" s="56"/>
    </row>
    <row r="15" spans="3:4" ht="15">
      <c r="C15" s="56"/>
      <c r="D15" s="56"/>
    </row>
    <row r="16" spans="3:4" ht="15">
      <c r="C16" s="56"/>
      <c r="D16" s="56"/>
    </row>
    <row r="17" spans="3:4" ht="15">
      <c r="C17" s="56"/>
      <c r="D17" s="56"/>
    </row>
    <row r="18" spans="3:4" ht="15">
      <c r="C18" s="56"/>
      <c r="D18" s="56"/>
    </row>
    <row r="19" spans="3:4" ht="15">
      <c r="C19" s="56"/>
      <c r="D19" s="56"/>
    </row>
    <row r="21" ht="15">
      <c r="F21" s="57"/>
    </row>
    <row r="22" spans="1:6" ht="15">
      <c r="A22" s="80" t="s">
        <v>4</v>
      </c>
      <c r="B22" s="81"/>
      <c r="C22" s="82"/>
      <c r="D22" s="82"/>
      <c r="E22" s="83"/>
      <c r="F22" s="57"/>
    </row>
    <row r="23" spans="1:5" ht="15">
      <c r="A23" s="84"/>
      <c r="B23" s="85"/>
      <c r="C23" s="86">
        <v>2014</v>
      </c>
      <c r="D23" s="86">
        <v>2013</v>
      </c>
      <c r="E23" s="87">
        <v>2012</v>
      </c>
    </row>
    <row r="24" spans="1:5" ht="15">
      <c r="A24" s="88" t="s">
        <v>0</v>
      </c>
      <c r="B24" s="89"/>
      <c r="C24" s="90">
        <f>85921497.6+1275838.56</f>
        <v>87197336.16</v>
      </c>
      <c r="D24" s="70">
        <v>94308910.69</v>
      </c>
      <c r="E24" s="71">
        <v>84170139.87</v>
      </c>
    </row>
    <row r="25" spans="1:5" ht="15">
      <c r="A25" s="91" t="s">
        <v>1</v>
      </c>
      <c r="B25" s="92"/>
      <c r="C25" s="74">
        <f>173844128.91-3170173.63-299998.55-19000</f>
        <v>170354956.73</v>
      </c>
      <c r="D25" s="74">
        <v>180380768.72</v>
      </c>
      <c r="E25" s="75">
        <v>200677447.11</v>
      </c>
    </row>
    <row r="26" spans="1:5" ht="15">
      <c r="A26" s="91" t="s">
        <v>2</v>
      </c>
      <c r="B26" s="92"/>
      <c r="C26" s="74">
        <f>3170173.63+299998.55</f>
        <v>3470172.1799999997</v>
      </c>
      <c r="D26" s="74">
        <v>2930113.69</v>
      </c>
      <c r="E26" s="75">
        <v>3087063.67</v>
      </c>
    </row>
    <row r="27" spans="1:5" ht="15">
      <c r="A27" s="93" t="s">
        <v>3</v>
      </c>
      <c r="B27" s="94"/>
      <c r="C27" s="95">
        <v>19000</v>
      </c>
      <c r="D27" s="95">
        <v>87201.51</v>
      </c>
      <c r="E27" s="76">
        <v>198207.26</v>
      </c>
    </row>
    <row r="28" spans="1:5" ht="15">
      <c r="A28" s="96" t="s">
        <v>11</v>
      </c>
      <c r="B28" s="97"/>
      <c r="C28" s="98">
        <f>SUM(C24:C27)</f>
        <v>261041465.07</v>
      </c>
      <c r="D28" s="79">
        <v>277706994.60999995</v>
      </c>
      <c r="E28" s="99">
        <v>288132857.91</v>
      </c>
    </row>
    <row r="29" spans="3:4" ht="15">
      <c r="C29" s="56"/>
      <c r="D29" s="56"/>
    </row>
    <row r="30" spans="3:4" ht="15">
      <c r="C30" s="56"/>
      <c r="D30" s="56"/>
    </row>
    <row r="31" spans="3:4" ht="15">
      <c r="C31" s="56"/>
      <c r="D31" s="56"/>
    </row>
    <row r="32" spans="3:4" ht="15">
      <c r="C32" s="56"/>
      <c r="D32" s="56"/>
    </row>
    <row r="38" spans="1:5" ht="15">
      <c r="A38" s="100" t="s">
        <v>5</v>
      </c>
      <c r="B38" s="101"/>
      <c r="C38" s="102"/>
      <c r="D38" s="102"/>
      <c r="E38" s="103"/>
    </row>
    <row r="39" spans="1:5" ht="15">
      <c r="A39" s="104"/>
      <c r="B39" s="105"/>
      <c r="C39" s="106">
        <v>2014</v>
      </c>
      <c r="D39" s="107">
        <v>2013</v>
      </c>
      <c r="E39" s="108">
        <v>2012</v>
      </c>
    </row>
    <row r="40" spans="1:5" ht="15">
      <c r="A40" s="109" t="s">
        <v>0</v>
      </c>
      <c r="B40" s="110"/>
      <c r="C40" s="111">
        <v>7166.06</v>
      </c>
      <c r="D40" s="112">
        <v>890</v>
      </c>
      <c r="E40" s="71">
        <v>596550.64</v>
      </c>
    </row>
    <row r="41" spans="1:5" ht="15">
      <c r="A41" s="113" t="s">
        <v>1</v>
      </c>
      <c r="B41" s="114"/>
      <c r="C41" s="74">
        <f>36609266.46-1215268.42-507357.79-13338694.44</f>
        <v>21547945.810000002</v>
      </c>
      <c r="D41" s="74">
        <v>24629901.840000004</v>
      </c>
      <c r="E41" s="75">
        <v>20932692.670000006</v>
      </c>
    </row>
    <row r="42" spans="1:5" ht="15">
      <c r="A42" s="113" t="s">
        <v>2</v>
      </c>
      <c r="B42" s="114"/>
      <c r="C42" s="74">
        <f>1215268.42+507357.79</f>
        <v>1722626.21</v>
      </c>
      <c r="D42" s="74">
        <v>3262428.48</v>
      </c>
      <c r="E42" s="75">
        <v>6665859.9</v>
      </c>
    </row>
    <row r="43" spans="1:5" ht="15">
      <c r="A43" s="115" t="s">
        <v>3</v>
      </c>
      <c r="B43" s="116"/>
      <c r="C43" s="95">
        <v>13338694.44</v>
      </c>
      <c r="D43" s="95">
        <v>15491436.81</v>
      </c>
      <c r="E43" s="76">
        <v>12007096.7</v>
      </c>
    </row>
    <row r="44" spans="1:5" ht="15">
      <c r="A44" s="117" t="s">
        <v>11</v>
      </c>
      <c r="B44" s="118"/>
      <c r="C44" s="98">
        <f>SUM(C40:C43)</f>
        <v>36616432.52</v>
      </c>
      <c r="D44" s="79">
        <f>SUM(D40:D43)</f>
        <v>43384657.13</v>
      </c>
      <c r="E44" s="119">
        <f>SUM(E40:E43)</f>
        <v>40202199.91000001</v>
      </c>
    </row>
    <row r="45" spans="3:4" ht="15">
      <c r="C45" s="56"/>
      <c r="D45" s="56"/>
    </row>
    <row r="47" spans="1:5" ht="15">
      <c r="A47" s="120" t="s">
        <v>12</v>
      </c>
      <c r="B47" s="121"/>
      <c r="C47" s="121"/>
      <c r="D47" s="121"/>
      <c r="E47" s="122"/>
    </row>
    <row r="48" spans="1:5" ht="15">
      <c r="A48" s="123" t="s">
        <v>13</v>
      </c>
      <c r="B48" s="123"/>
      <c r="C48" s="123">
        <v>2014</v>
      </c>
      <c r="D48" s="123">
        <v>2013</v>
      </c>
      <c r="E48" s="124">
        <v>2012</v>
      </c>
    </row>
    <row r="49" spans="1:5" ht="15">
      <c r="A49" s="125" t="s">
        <v>0</v>
      </c>
      <c r="B49" s="125"/>
      <c r="C49" s="126">
        <f>C24+C40</f>
        <v>87204502.22</v>
      </c>
      <c r="D49" s="126">
        <f>D24+D40</f>
        <v>94309800.69</v>
      </c>
      <c r="E49" s="127">
        <f>E24+E40</f>
        <v>84766690.51</v>
      </c>
    </row>
    <row r="50" spans="1:5" ht="15">
      <c r="A50" s="125" t="s">
        <v>1</v>
      </c>
      <c r="B50" s="125"/>
      <c r="C50" s="126">
        <f aca="true" t="shared" si="0" ref="C50:D52">C25+C41</f>
        <v>191902902.54</v>
      </c>
      <c r="D50" s="126">
        <f>D25+D41</f>
        <v>205010670.56</v>
      </c>
      <c r="E50" s="127">
        <f>E25+E41</f>
        <v>221610139.78000003</v>
      </c>
    </row>
    <row r="51" spans="1:5" ht="15">
      <c r="A51" s="125" t="s">
        <v>2</v>
      </c>
      <c r="B51" s="125"/>
      <c r="C51" s="126">
        <f t="shared" si="0"/>
        <v>5192798.39</v>
      </c>
      <c r="D51" s="126">
        <f t="shared" si="0"/>
        <v>6192542.17</v>
      </c>
      <c r="E51" s="127">
        <f>E26+E42</f>
        <v>9752923.57</v>
      </c>
    </row>
    <row r="52" spans="1:5" ht="15">
      <c r="A52" s="125" t="s">
        <v>3</v>
      </c>
      <c r="B52" s="125"/>
      <c r="C52" s="126">
        <f t="shared" si="0"/>
        <v>13357694.44</v>
      </c>
      <c r="D52" s="126">
        <f t="shared" si="0"/>
        <v>15578638.32</v>
      </c>
      <c r="E52" s="127">
        <f>E27+E43</f>
        <v>12205303.959999999</v>
      </c>
    </row>
    <row r="53" spans="3:5" s="58" customFormat="1" ht="15">
      <c r="C53" s="126">
        <f>SUM(C49:C52)</f>
        <v>297657897.59</v>
      </c>
      <c r="D53" s="126">
        <f>SUM(D49:D52)</f>
        <v>321091651.74</v>
      </c>
      <c r="E53" s="126">
        <f>SUM(E49:E52)</f>
        <v>328335057.82</v>
      </c>
    </row>
    <row r="54" spans="3:4" ht="15">
      <c r="C54" s="56"/>
      <c r="D54" s="56"/>
    </row>
    <row r="55" spans="1:5" ht="15">
      <c r="A55" s="128" t="s">
        <v>14</v>
      </c>
      <c r="B55" s="129"/>
      <c r="C55" s="129"/>
      <c r="D55" s="129"/>
      <c r="E55" s="130"/>
    </row>
    <row r="56" spans="1:5" ht="15">
      <c r="A56" s="131" t="s">
        <v>13</v>
      </c>
      <c r="B56" s="131"/>
      <c r="C56" s="131">
        <v>2014</v>
      </c>
      <c r="D56" s="131">
        <v>2013</v>
      </c>
      <c r="E56" s="132">
        <v>2012</v>
      </c>
    </row>
    <row r="57" spans="1:5" ht="15">
      <c r="A57" s="133" t="s">
        <v>0</v>
      </c>
      <c r="B57" s="133"/>
      <c r="C57" s="134">
        <f aca="true" t="shared" si="1" ref="C57:E60">C6-C49</f>
        <v>0</v>
      </c>
      <c r="D57" s="134">
        <f t="shared" si="1"/>
        <v>0</v>
      </c>
      <c r="E57" s="135">
        <f t="shared" si="1"/>
        <v>0</v>
      </c>
    </row>
    <row r="58" spans="1:5" ht="15">
      <c r="A58" s="133" t="s">
        <v>1</v>
      </c>
      <c r="B58" s="133"/>
      <c r="C58" s="134">
        <f t="shared" si="1"/>
        <v>0</v>
      </c>
      <c r="D58" s="134">
        <f t="shared" si="1"/>
        <v>0</v>
      </c>
      <c r="E58" s="135">
        <f t="shared" si="1"/>
        <v>0</v>
      </c>
    </row>
    <row r="59" spans="1:5" ht="15">
      <c r="A59" s="133" t="s">
        <v>2</v>
      </c>
      <c r="B59" s="133"/>
      <c r="C59" s="134">
        <f t="shared" si="1"/>
        <v>0</v>
      </c>
      <c r="D59" s="134">
        <f t="shared" si="1"/>
        <v>0</v>
      </c>
      <c r="E59" s="135">
        <f t="shared" si="1"/>
        <v>0</v>
      </c>
    </row>
    <row r="60" spans="1:5" ht="15">
      <c r="A60" s="133" t="s">
        <v>3</v>
      </c>
      <c r="B60" s="133"/>
      <c r="C60" s="134">
        <f t="shared" si="1"/>
        <v>0</v>
      </c>
      <c r="D60" s="134">
        <f t="shared" si="1"/>
        <v>0</v>
      </c>
      <c r="E60" s="135">
        <f t="shared" si="1"/>
        <v>0</v>
      </c>
    </row>
    <row r="61" spans="3:5" s="59" customFormat="1" ht="13.5" customHeight="1">
      <c r="C61" s="126">
        <f>SUM(C57:C60)</f>
        <v>0</v>
      </c>
      <c r="D61" s="126">
        <f>SUM(D57:D60)</f>
        <v>0</v>
      </c>
      <c r="E61" s="126">
        <f>SUM(E57:E60)</f>
        <v>0</v>
      </c>
    </row>
    <row r="62" spans="3:4" ht="15">
      <c r="C62" s="56"/>
      <c r="D62" s="56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28 E10 C4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6" sqref="C6:G11"/>
    </sheetView>
  </sheetViews>
  <sheetFormatPr defaultColWidth="11.421875" defaultRowHeight="15"/>
  <cols>
    <col min="1" max="1" width="11.421875" style="29" customWidth="1"/>
    <col min="2" max="2" width="9.421875" style="29" customWidth="1"/>
    <col min="3" max="3" width="16.57421875" style="29" customWidth="1"/>
    <col min="4" max="4" width="9.421875" style="29" customWidth="1"/>
    <col min="5" max="5" width="16.00390625" style="29" customWidth="1"/>
    <col min="6" max="6" width="9.421875" style="29" customWidth="1"/>
    <col min="7" max="7" width="16.140625" style="29" customWidth="1"/>
    <col min="8" max="8" width="8.421875" style="29" bestFit="1" customWidth="1"/>
    <col min="9" max="9" width="11.421875" style="29" customWidth="1"/>
    <col min="10" max="10" width="19.7109375" style="29" bestFit="1" customWidth="1"/>
    <col min="11" max="11" width="13.7109375" style="29" bestFit="1" customWidth="1"/>
    <col min="12" max="16384" width="11.421875" style="29" customWidth="1"/>
  </cols>
  <sheetData>
    <row r="1" spans="1:8" ht="15">
      <c r="A1" s="178"/>
      <c r="B1" s="178"/>
      <c r="C1" s="136"/>
      <c r="D1" s="136"/>
      <c r="E1" s="136"/>
      <c r="F1" s="136"/>
      <c r="G1" s="28"/>
      <c r="H1" s="28"/>
    </row>
    <row r="2" spans="1:6" ht="15">
      <c r="A2" s="178"/>
      <c r="B2" s="178"/>
      <c r="C2" s="136"/>
      <c r="D2" s="136"/>
      <c r="E2" s="136"/>
      <c r="F2" s="136"/>
    </row>
    <row r="3" spans="1:8" ht="15.75">
      <c r="A3" s="179" t="s">
        <v>17</v>
      </c>
      <c r="B3" s="179"/>
      <c r="C3" s="179"/>
      <c r="D3" s="179"/>
      <c r="E3" s="179"/>
      <c r="F3" s="179"/>
      <c r="G3" s="179"/>
      <c r="H3" s="179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180" t="s">
        <v>8</v>
      </c>
      <c r="B5" s="180"/>
      <c r="C5" s="181" t="s">
        <v>10</v>
      </c>
      <c r="D5" s="182"/>
      <c r="E5" s="182"/>
      <c r="F5" s="182"/>
      <c r="G5" s="182"/>
      <c r="H5" s="183"/>
    </row>
    <row r="6" spans="1:11" ht="15">
      <c r="A6" s="180"/>
      <c r="B6" s="180"/>
      <c r="C6" s="33">
        <v>2012</v>
      </c>
      <c r="D6" s="33" t="s">
        <v>9</v>
      </c>
      <c r="E6" s="32">
        <v>2013</v>
      </c>
      <c r="F6" s="32" t="s">
        <v>9</v>
      </c>
      <c r="G6" s="31">
        <v>2014</v>
      </c>
      <c r="H6" s="31" t="s">
        <v>9</v>
      </c>
      <c r="K6" s="34">
        <v>2014</v>
      </c>
    </row>
    <row r="7" spans="1:11" ht="15">
      <c r="A7" s="35" t="s">
        <v>0</v>
      </c>
      <c r="B7" s="36"/>
      <c r="C7" s="39">
        <v>84766690.51</v>
      </c>
      <c r="D7" s="39">
        <v>25.817130547317564</v>
      </c>
      <c r="E7" s="38">
        <v>94309800.69</v>
      </c>
      <c r="F7" s="38">
        <v>29.371614048180295</v>
      </c>
      <c r="G7" s="37">
        <v>87204502.22</v>
      </c>
      <c r="H7" s="37">
        <f>(G7/$G$11)*100</f>
        <v>29.29688845014865</v>
      </c>
      <c r="J7" s="30" t="s">
        <v>0</v>
      </c>
      <c r="K7" s="40">
        <v>87204502.22</v>
      </c>
    </row>
    <row r="8" spans="1:11" ht="15">
      <c r="A8" s="41" t="s">
        <v>1</v>
      </c>
      <c r="B8" s="42"/>
      <c r="C8" s="45">
        <v>221610139.78000003</v>
      </c>
      <c r="D8" s="39">
        <v>67.4951195438567</v>
      </c>
      <c r="E8" s="44">
        <v>205010670.55999997</v>
      </c>
      <c r="F8" s="38">
        <v>63.848022659276374</v>
      </c>
      <c r="G8" s="43">
        <v>191902902.54</v>
      </c>
      <c r="H8" s="37">
        <f>(G8/$G$11)*100</f>
        <v>64.47095947856587</v>
      </c>
      <c r="J8" s="30" t="s">
        <v>1</v>
      </c>
      <c r="K8" s="40">
        <v>191902902.54</v>
      </c>
    </row>
    <row r="9" spans="1:11" ht="15">
      <c r="A9" s="41" t="s">
        <v>2</v>
      </c>
      <c r="B9" s="42"/>
      <c r="C9" s="45">
        <v>9752923.57</v>
      </c>
      <c r="D9" s="39">
        <v>2.970417973260337</v>
      </c>
      <c r="E9" s="44">
        <v>6192542.17</v>
      </c>
      <c r="F9" s="38">
        <v>1.928590212932205</v>
      </c>
      <c r="G9" s="43">
        <v>5192798.39</v>
      </c>
      <c r="H9" s="37">
        <f>(G9/$G$11)*100</f>
        <v>1.744552532300912</v>
      </c>
      <c r="J9" s="30" t="s">
        <v>2</v>
      </c>
      <c r="K9" s="40">
        <v>5192798.39</v>
      </c>
    </row>
    <row r="10" spans="1:11" ht="15">
      <c r="A10" s="46" t="s">
        <v>3</v>
      </c>
      <c r="B10" s="47"/>
      <c r="C10" s="50">
        <v>12205303.959999999</v>
      </c>
      <c r="D10" s="39">
        <v>3.7173319355654058</v>
      </c>
      <c r="E10" s="49">
        <v>15578638.32</v>
      </c>
      <c r="F10" s="38">
        <v>4.8517730796111165</v>
      </c>
      <c r="G10" s="48">
        <v>13357694.44</v>
      </c>
      <c r="H10" s="37">
        <f>(G10/$G$11)*100</f>
        <v>4.487599538984569</v>
      </c>
      <c r="J10" s="30" t="s">
        <v>3</v>
      </c>
      <c r="K10" s="40">
        <v>13357694.44</v>
      </c>
    </row>
    <row r="11" spans="1:8" s="4" customFormat="1" ht="15">
      <c r="A11" s="176" t="s">
        <v>7</v>
      </c>
      <c r="B11" s="177"/>
      <c r="C11" s="53">
        <v>328335057.82</v>
      </c>
      <c r="D11" s="53">
        <v>100.00000000000001</v>
      </c>
      <c r="E11" s="52">
        <v>321091651.74</v>
      </c>
      <c r="F11" s="52">
        <v>100</v>
      </c>
      <c r="G11" s="51">
        <f>SUM(G7:G10)</f>
        <v>297657897.59</v>
      </c>
      <c r="H11" s="51">
        <f>SUM(H7:H10)</f>
        <v>100.00000000000001</v>
      </c>
    </row>
    <row r="12" spans="7:11" ht="15">
      <c r="G12" s="28"/>
      <c r="H12" s="28"/>
      <c r="K12" s="28">
        <f>SUM(K7:K10)</f>
        <v>297657897.59</v>
      </c>
    </row>
    <row r="13" spans="3:8" ht="15">
      <c r="C13" s="175" t="s">
        <v>18</v>
      </c>
      <c r="D13" s="175"/>
      <c r="E13" s="175"/>
      <c r="F13" s="175"/>
      <c r="G13" s="175"/>
      <c r="H13" s="28"/>
    </row>
    <row r="14" ht="21.75" customHeight="1">
      <c r="G14" s="28"/>
    </row>
    <row r="15" spans="7:8" ht="15">
      <c r="G15" s="28"/>
      <c r="H15" s="28"/>
    </row>
    <row r="16" ht="15">
      <c r="H16" s="28"/>
    </row>
    <row r="17" ht="15">
      <c r="H17" s="28"/>
    </row>
    <row r="18" ht="15">
      <c r="H18" s="28"/>
    </row>
  </sheetData>
  <sheetProtection/>
  <mergeCells count="6">
    <mergeCell ref="C13:G13"/>
    <mergeCell ref="A11:B11"/>
    <mergeCell ref="A1:B2"/>
    <mergeCell ref="A3:H3"/>
    <mergeCell ref="A5:B6"/>
    <mergeCell ref="C5:H5"/>
  </mergeCells>
  <printOptions/>
  <pageMargins left="0.7" right="0.7" top="0.75" bottom="0.75" header="0.3" footer="0.3"/>
  <pageSetup horizontalDpi="600" verticalDpi="600" orientation="portrait" paperSize="9" r:id="rId2"/>
  <ignoredErrors>
    <ignoredError sqref="G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4"/>
  <sheetViews>
    <sheetView zoomScalePageLayoutView="0" workbookViewId="0" topLeftCell="A1">
      <selection activeCell="A65" sqref="A65"/>
    </sheetView>
  </sheetViews>
  <sheetFormatPr defaultColWidth="11.421875" defaultRowHeight="15"/>
  <cols>
    <col min="1" max="1" width="24.8515625" style="27" customWidth="1"/>
    <col min="2" max="3" width="21.8515625" style="27" customWidth="1"/>
    <col min="4" max="4" width="19.00390625" style="27" customWidth="1"/>
    <col min="5" max="5" width="11.8515625" style="27" bestFit="1" customWidth="1"/>
    <col min="6" max="6" width="25.00390625" style="27" bestFit="1" customWidth="1"/>
    <col min="7" max="10" width="15.28125" style="27" bestFit="1" customWidth="1"/>
    <col min="11" max="16384" width="11.421875" style="27" customWidth="1"/>
  </cols>
  <sheetData>
    <row r="1" spans="1:6" ht="15.75">
      <c r="A1" s="155" t="s">
        <v>10</v>
      </c>
      <c r="B1" s="156"/>
      <c r="C1" s="156"/>
      <c r="D1" s="156"/>
      <c r="E1" s="157"/>
      <c r="F1" s="170"/>
    </row>
    <row r="2" spans="1:6" ht="15.75">
      <c r="A2" s="158" t="s">
        <v>8</v>
      </c>
      <c r="B2" s="159">
        <v>2013</v>
      </c>
      <c r="C2" s="159">
        <v>2014</v>
      </c>
      <c r="D2" s="137" t="s">
        <v>19</v>
      </c>
      <c r="E2" s="138" t="s">
        <v>9</v>
      </c>
      <c r="F2" s="171"/>
    </row>
    <row r="3" spans="1:6" ht="15.75">
      <c r="A3" s="160" t="s">
        <v>0</v>
      </c>
      <c r="B3" s="161">
        <f>92151978.96+2156931.73+890</f>
        <v>94309800.69</v>
      </c>
      <c r="C3" s="161">
        <v>87204502.22</v>
      </c>
      <c r="D3" s="139">
        <f>C3-B3</f>
        <v>-7105298.469999999</v>
      </c>
      <c r="E3" s="140">
        <f>D3/B3</f>
        <v>-0.07533997970534784</v>
      </c>
      <c r="F3" s="172"/>
    </row>
    <row r="4" spans="1:6" ht="15.75">
      <c r="A4" s="162" t="s">
        <v>1</v>
      </c>
      <c r="B4" s="163">
        <f>25528.27+1271074.82+450000+178634165.63+21339041.26+255086.22+258414.35+2777360.01</f>
        <v>205010670.55999997</v>
      </c>
      <c r="C4" s="161">
        <v>191902902.54</v>
      </c>
      <c r="D4" s="139">
        <f>C4-B4</f>
        <v>-13107768.01999998</v>
      </c>
      <c r="E4" s="140">
        <f>D4/B4</f>
        <v>-0.06393700378714562</v>
      </c>
      <c r="F4" s="172"/>
    </row>
    <row r="5" spans="1:6" ht="15.75">
      <c r="A5" s="162" t="s">
        <v>2</v>
      </c>
      <c r="B5" s="163">
        <f>2851967+78146.69+3098342.43+164086.05</f>
        <v>6192542.17</v>
      </c>
      <c r="C5" s="161">
        <v>5192798.39</v>
      </c>
      <c r="D5" s="139">
        <f>C5-B5</f>
        <v>-999743.7800000003</v>
      </c>
      <c r="E5" s="140">
        <f>D5/B5</f>
        <v>-0.1614431928850313</v>
      </c>
      <c r="F5" s="172"/>
    </row>
    <row r="6" spans="1:8" ht="15.75">
      <c r="A6" s="164" t="s">
        <v>3</v>
      </c>
      <c r="B6" s="165">
        <f>87201.51+15491436.81</f>
        <v>15578638.32</v>
      </c>
      <c r="C6" s="166">
        <v>13357694.44</v>
      </c>
      <c r="D6" s="141">
        <f>C6-B6</f>
        <v>-2220943.880000001</v>
      </c>
      <c r="E6" s="142">
        <f>D6/B6</f>
        <v>-0.14256341500326974</v>
      </c>
      <c r="F6" s="172"/>
      <c r="H6" s="26"/>
    </row>
    <row r="7" spans="1:8" ht="15.75">
      <c r="A7" s="167" t="s">
        <v>15</v>
      </c>
      <c r="B7" s="168">
        <f>SUM(B3:B6)</f>
        <v>321091651.74</v>
      </c>
      <c r="C7" s="168">
        <f>SUM(C3:C6)</f>
        <v>297657897.59</v>
      </c>
      <c r="D7" s="143">
        <f>C7-B7</f>
        <v>-23433754.150000036</v>
      </c>
      <c r="E7" s="144">
        <f>D7/B7</f>
        <v>-0.07298151173664032</v>
      </c>
      <c r="F7" s="173"/>
      <c r="H7" s="26"/>
    </row>
    <row r="8" ht="15.75">
      <c r="H8" s="26"/>
    </row>
    <row r="9" ht="15.75">
      <c r="H9" s="26"/>
    </row>
    <row r="10" ht="15.75">
      <c r="H10" s="26"/>
    </row>
    <row r="37" spans="7:10" ht="15.75">
      <c r="G37" s="27">
        <v>2011</v>
      </c>
      <c r="H37" s="27">
        <v>2012</v>
      </c>
      <c r="I37" s="27">
        <v>2013</v>
      </c>
      <c r="J37" s="27">
        <v>2014</v>
      </c>
    </row>
    <row r="38" spans="6:10" ht="15.75">
      <c r="F38" s="174" t="s">
        <v>0</v>
      </c>
      <c r="G38" s="26">
        <v>75736296.92</v>
      </c>
      <c r="H38" s="26">
        <v>84766690.51</v>
      </c>
      <c r="I38" s="26">
        <v>94309800.69</v>
      </c>
      <c r="J38" s="26">
        <v>87204502.22</v>
      </c>
    </row>
    <row r="39" spans="6:10" ht="15.75">
      <c r="F39" s="174" t="s">
        <v>1</v>
      </c>
      <c r="G39" s="26">
        <v>243329977.72</v>
      </c>
      <c r="H39" s="26">
        <v>221610139.78000003</v>
      </c>
      <c r="I39" s="26">
        <v>205010670.55999997</v>
      </c>
      <c r="J39" s="26">
        <v>191902902.54</v>
      </c>
    </row>
    <row r="40" spans="6:10" ht="15.75">
      <c r="F40" s="174" t="s">
        <v>2</v>
      </c>
      <c r="G40" s="26">
        <v>13177651.69</v>
      </c>
      <c r="H40" s="26">
        <v>9752923.57</v>
      </c>
      <c r="I40" s="26">
        <v>6192542.17</v>
      </c>
      <c r="J40" s="26">
        <v>5192798.39</v>
      </c>
    </row>
    <row r="41" spans="6:10" ht="15.75">
      <c r="F41" s="174" t="s">
        <v>3</v>
      </c>
      <c r="G41" s="26">
        <v>12907136.41</v>
      </c>
      <c r="H41" s="26">
        <v>12205303.959999999</v>
      </c>
      <c r="I41" s="26">
        <v>15578638.32</v>
      </c>
      <c r="J41" s="26">
        <v>13357694.44</v>
      </c>
    </row>
    <row r="42" spans="7:10" ht="15.75">
      <c r="G42" s="26">
        <f>SUM(G38:G41)</f>
        <v>345151062.74</v>
      </c>
      <c r="H42" s="26">
        <f>SUM(H38:H41)</f>
        <v>328335057.82</v>
      </c>
      <c r="I42" s="26">
        <f>SUM(I38:I41)</f>
        <v>321091651.74</v>
      </c>
      <c r="J42" s="26">
        <f>SUM(J38:J41)</f>
        <v>297657897.59</v>
      </c>
    </row>
    <row r="54" spans="5:6" ht="15.75">
      <c r="E54" s="169"/>
      <c r="F54" s="169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E7"/>
    </sheetView>
  </sheetViews>
  <sheetFormatPr defaultColWidth="11.421875" defaultRowHeight="15"/>
  <cols>
    <col min="3" max="5" width="17.7109375" style="0" bestFit="1" customWidth="1"/>
    <col min="7" max="7" width="19.7109375" style="0" bestFit="1" customWidth="1"/>
    <col min="8" max="8" width="13.7109375" style="0" bestFit="1" customWidth="1"/>
    <col min="9" max="9" width="11.421875" style="152" customWidth="1"/>
  </cols>
  <sheetData>
    <row r="1" spans="1:5" ht="15">
      <c r="A1" s="187" t="s">
        <v>8</v>
      </c>
      <c r="B1" s="188"/>
      <c r="C1" s="184" t="s">
        <v>4</v>
      </c>
      <c r="D1" s="197"/>
      <c r="E1" s="185"/>
    </row>
    <row r="2" spans="1:8" ht="15">
      <c r="A2" s="189"/>
      <c r="B2" s="190"/>
      <c r="C2" s="145">
        <v>2012</v>
      </c>
      <c r="D2" s="150">
        <v>2013</v>
      </c>
      <c r="E2" s="10">
        <v>2014</v>
      </c>
      <c r="H2" s="5">
        <v>2014</v>
      </c>
    </row>
    <row r="3" spans="1:9" ht="15">
      <c r="A3" s="191" t="s">
        <v>0</v>
      </c>
      <c r="B3" s="192"/>
      <c r="C3" s="146">
        <v>84170139.87</v>
      </c>
      <c r="D3" s="151">
        <v>94308910.69</v>
      </c>
      <c r="E3" s="13">
        <v>87197336.16</v>
      </c>
      <c r="G3" s="3" t="s">
        <v>0</v>
      </c>
      <c r="H3" s="6">
        <v>87197336.16</v>
      </c>
      <c r="I3" s="152">
        <f>H3/$H$8</f>
        <v>0.33403634222102396</v>
      </c>
    </row>
    <row r="4" spans="1:9" ht="15">
      <c r="A4" s="193" t="s">
        <v>1</v>
      </c>
      <c r="B4" s="194"/>
      <c r="C4" s="147">
        <v>200677447.11</v>
      </c>
      <c r="D4" s="17">
        <v>180380768.72</v>
      </c>
      <c r="E4" s="16">
        <v>170354956.73</v>
      </c>
      <c r="G4" s="3" t="s">
        <v>1</v>
      </c>
      <c r="H4" s="6">
        <v>170354956.73</v>
      </c>
      <c r="I4" s="152">
        <f>H4/$H$8</f>
        <v>0.652597305505921</v>
      </c>
    </row>
    <row r="5" spans="1:9" ht="15">
      <c r="A5" s="193" t="s">
        <v>2</v>
      </c>
      <c r="B5" s="194"/>
      <c r="C5" s="147">
        <v>3087063.67</v>
      </c>
      <c r="D5" s="17">
        <v>2930113.69</v>
      </c>
      <c r="E5" s="16">
        <v>3470172.1799999997</v>
      </c>
      <c r="G5" s="3" t="s">
        <v>2</v>
      </c>
      <c r="H5" s="6">
        <v>3470172.1799999997</v>
      </c>
      <c r="I5" s="152">
        <f>H5/$H$8</f>
        <v>0.013293566901601054</v>
      </c>
    </row>
    <row r="6" spans="1:9" ht="15">
      <c r="A6" s="195" t="s">
        <v>3</v>
      </c>
      <c r="B6" s="196"/>
      <c r="C6" s="148">
        <v>198207.26</v>
      </c>
      <c r="D6" s="21">
        <v>87201.51</v>
      </c>
      <c r="E6" s="20">
        <v>19000</v>
      </c>
      <c r="G6" s="3" t="s">
        <v>3</v>
      </c>
      <c r="H6" s="6">
        <v>19000</v>
      </c>
      <c r="I6" s="152">
        <f>H6/$H$8</f>
        <v>7.27853714539375E-05</v>
      </c>
    </row>
    <row r="7" spans="1:8" ht="15">
      <c r="A7" s="184" t="s">
        <v>7</v>
      </c>
      <c r="B7" s="185"/>
      <c r="C7" s="149">
        <v>288132857.91</v>
      </c>
      <c r="D7" s="25">
        <f>SUM(D3:D6)</f>
        <v>277706994.60999995</v>
      </c>
      <c r="E7" s="24">
        <f>SUM(E3:E6)</f>
        <v>261041465.07</v>
      </c>
      <c r="H7" s="1"/>
    </row>
    <row r="8" spans="8:9" ht="15">
      <c r="H8" s="1">
        <f>SUM(H3:H6)</f>
        <v>261041465.07</v>
      </c>
      <c r="I8" s="152">
        <f>SUM(I3:I7)</f>
        <v>1</v>
      </c>
    </row>
    <row r="9" ht="15">
      <c r="E9" s="1"/>
    </row>
    <row r="16" spans="10:14" ht="15">
      <c r="J16" s="186" t="s">
        <v>20</v>
      </c>
      <c r="K16" s="186"/>
      <c r="L16" s="186"/>
      <c r="M16" s="186"/>
      <c r="N16" s="186"/>
    </row>
  </sheetData>
  <sheetProtection/>
  <mergeCells count="8">
    <mergeCell ref="A7:B7"/>
    <mergeCell ref="J16:N16"/>
    <mergeCell ref="A1:B2"/>
    <mergeCell ref="A3:B3"/>
    <mergeCell ref="A4:B4"/>
    <mergeCell ref="A5:B5"/>
    <mergeCell ref="A6:B6"/>
    <mergeCell ref="C1:E1"/>
  </mergeCells>
  <printOptions/>
  <pageMargins left="0.7" right="0.7" top="0.75" bottom="0.75" header="0.3" footer="0.3"/>
  <pageSetup orientation="portrait" paperSize="9"/>
  <ignoredErrors>
    <ignoredError sqref="D7:E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:E7"/>
    </sheetView>
  </sheetViews>
  <sheetFormatPr defaultColWidth="11.421875" defaultRowHeight="15"/>
  <cols>
    <col min="2" max="2" width="14.7109375" style="0" customWidth="1"/>
    <col min="3" max="3" width="18.421875" style="0" customWidth="1"/>
    <col min="4" max="4" width="17.8515625" style="0" customWidth="1"/>
    <col min="5" max="5" width="18.140625" style="0" customWidth="1"/>
    <col min="8" max="8" width="19.7109375" style="0" bestFit="1" customWidth="1"/>
    <col min="9" max="9" width="12.7109375" style="0" bestFit="1" customWidth="1"/>
    <col min="10" max="10" width="11.421875" style="152" customWidth="1"/>
  </cols>
  <sheetData>
    <row r="1" spans="1:7" ht="15">
      <c r="A1" s="187" t="s">
        <v>8</v>
      </c>
      <c r="B1" s="188"/>
      <c r="C1" s="184" t="s">
        <v>5</v>
      </c>
      <c r="D1" s="197"/>
      <c r="E1" s="185"/>
      <c r="F1" s="7"/>
      <c r="G1" s="8"/>
    </row>
    <row r="2" spans="1:9" ht="15">
      <c r="A2" s="189"/>
      <c r="B2" s="190"/>
      <c r="C2" s="145">
        <v>2012</v>
      </c>
      <c r="D2" s="150">
        <v>2013</v>
      </c>
      <c r="E2" s="10">
        <v>2014</v>
      </c>
      <c r="I2" s="9">
        <v>2014</v>
      </c>
    </row>
    <row r="3" spans="1:10" ht="15">
      <c r="A3" s="11" t="s">
        <v>0</v>
      </c>
      <c r="B3" s="12"/>
      <c r="C3" s="146">
        <v>596550.6400000006</v>
      </c>
      <c r="D3" s="151">
        <v>890</v>
      </c>
      <c r="E3" s="153">
        <v>7166.06</v>
      </c>
      <c r="H3" s="3" t="s">
        <v>0</v>
      </c>
      <c r="I3" s="6">
        <v>7166.06</v>
      </c>
      <c r="J3" s="152">
        <f>I3/$I$8</f>
        <v>0.0001957061217278848</v>
      </c>
    </row>
    <row r="4" spans="1:10" ht="15">
      <c r="A4" s="14" t="s">
        <v>1</v>
      </c>
      <c r="B4" s="15"/>
      <c r="C4" s="147">
        <v>20932692.67</v>
      </c>
      <c r="D4" s="17">
        <v>24629901.840000004</v>
      </c>
      <c r="E4" s="16">
        <v>21547945.810000002</v>
      </c>
      <c r="H4" s="3" t="s">
        <v>1</v>
      </c>
      <c r="I4" s="6">
        <v>21547945.810000002</v>
      </c>
      <c r="J4" s="152">
        <f>I4/$I$8</f>
        <v>0.588477476560024</v>
      </c>
    </row>
    <row r="5" spans="1:10" ht="15">
      <c r="A5" s="14" t="s">
        <v>2</v>
      </c>
      <c r="B5" s="15"/>
      <c r="C5" s="147">
        <v>6665859.9</v>
      </c>
      <c r="D5" s="17">
        <v>3262428.48</v>
      </c>
      <c r="E5" s="16">
        <v>1722626.21</v>
      </c>
      <c r="H5" s="3" t="s">
        <v>2</v>
      </c>
      <c r="I5" s="6">
        <v>1722626.21</v>
      </c>
      <c r="J5" s="152">
        <f>I5/$I$8</f>
        <v>0.047045167741535075</v>
      </c>
    </row>
    <row r="6" spans="1:10" ht="15">
      <c r="A6" s="18" t="s">
        <v>3</v>
      </c>
      <c r="B6" s="19"/>
      <c r="C6" s="148">
        <v>12007096.7</v>
      </c>
      <c r="D6" s="21">
        <v>15491436.81</v>
      </c>
      <c r="E6" s="154">
        <v>13338694.44</v>
      </c>
      <c r="H6" s="3" t="s">
        <v>3</v>
      </c>
      <c r="I6" s="6">
        <v>13338694.44</v>
      </c>
      <c r="J6" s="152">
        <f>I6/$I$8</f>
        <v>0.364281649576713</v>
      </c>
    </row>
    <row r="7" spans="1:5" ht="15">
      <c r="A7" s="22" t="s">
        <v>7</v>
      </c>
      <c r="B7" s="23"/>
      <c r="C7" s="149">
        <v>40202199.91</v>
      </c>
      <c r="D7" s="25">
        <f>SUM(D3:D6)</f>
        <v>43384657.13</v>
      </c>
      <c r="E7" s="24">
        <f>SUM(E3:E6)</f>
        <v>36616432.52</v>
      </c>
    </row>
    <row r="8" spans="9:10" ht="15">
      <c r="I8" s="1">
        <f>SUM(I3:I6)</f>
        <v>36616432.52</v>
      </c>
      <c r="J8" s="152">
        <f>SUM(J3:J7)</f>
        <v>1</v>
      </c>
    </row>
    <row r="10" spans="2:5" ht="15">
      <c r="B10" s="186" t="s">
        <v>16</v>
      </c>
      <c r="C10" s="186"/>
      <c r="D10" s="186"/>
      <c r="E10" s="186"/>
    </row>
  </sheetData>
  <sheetProtection/>
  <mergeCells count="3">
    <mergeCell ref="A1:B2"/>
    <mergeCell ref="B10:E10"/>
    <mergeCell ref="C1:E1"/>
  </mergeCells>
  <printOptions/>
  <pageMargins left="0.7" right="0.7" top="0.75" bottom="0.75" header="0.3" footer="0.3"/>
  <pageSetup horizontalDpi="600" verticalDpi="600" orientation="portrait" paperSize="9" r:id="rId2"/>
  <ignoredErrors>
    <ignoredError sqref="D7:E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esther.lopezelorriag</dc:creator>
  <cp:keywords/>
  <dc:description/>
  <cp:lastModifiedBy>ester.lopez</cp:lastModifiedBy>
  <dcterms:created xsi:type="dcterms:W3CDTF">2011-11-07T16:52:22Z</dcterms:created>
  <dcterms:modified xsi:type="dcterms:W3CDTF">2015-07-23T08:31:57Z</dcterms:modified>
  <cp:category/>
  <cp:version/>
  <cp:contentType/>
  <cp:contentStatus/>
</cp:coreProperties>
</file>