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1385" windowHeight="6600" tabRatio="645" activeTab="3"/>
  </bookViews>
  <sheets>
    <sheet name="CUADRO 52" sheetId="1" r:id="rId1"/>
    <sheet name="CUADROS 53 Y 54" sheetId="2" r:id="rId2"/>
    <sheet name="CUADROS 55 Y 56" sheetId="3" r:id="rId3"/>
    <sheet name="RATIOS CUADRO 57 A 61" sheetId="4" r:id="rId4"/>
    <sheet name="TASA AMORT CUADR. 62 AL 64 " sheetId="5" r:id="rId5"/>
  </sheets>
  <definedNames>
    <definedName name="_xlnm.Print_Area" localSheetId="4">'TASA AMORT CUADR. 62 AL 64 '!$A$1:$A$24</definedName>
  </definedNames>
  <calcPr fullCalcOnLoad="1"/>
</workbook>
</file>

<file path=xl/sharedStrings.xml><?xml version="1.0" encoding="utf-8"?>
<sst xmlns="http://schemas.openxmlformats.org/spreadsheetml/2006/main" count="63" uniqueCount="44">
  <si>
    <t>Indicador</t>
  </si>
  <si>
    <t>Derechos cobrados</t>
  </si>
  <si>
    <t>Derechos reconocidos netos</t>
  </si>
  <si>
    <t>Obligaciones pagadas</t>
  </si>
  <si>
    <t>Cobros</t>
  </si>
  <si>
    <t>Pagos</t>
  </si>
  <si>
    <t>Diferencias</t>
  </si>
  <si>
    <t>Activo total (1)</t>
  </si>
  <si>
    <t>Fondos ajenos totales (2)</t>
  </si>
  <si>
    <t>Solvencia: (1)/(2)</t>
  </si>
  <si>
    <t>Inmovilizado neto (1)</t>
  </si>
  <si>
    <t>Fondos propios (2)</t>
  </si>
  <si>
    <t>Cobertura: (2)/(1)</t>
  </si>
  <si>
    <t>Obligaciones reconocidas netas</t>
  </si>
  <si>
    <t>CONCEPTO</t>
  </si>
  <si>
    <t>Capitales propios</t>
  </si>
  <si>
    <t>Deudas totales</t>
  </si>
  <si>
    <t>Pasivo circulante</t>
  </si>
  <si>
    <t>Deudas a largo plazo</t>
  </si>
  <si>
    <t>Inmovilizado neto</t>
  </si>
  <si>
    <t>Amortización acumulada de bienes muebles</t>
  </si>
  <si>
    <t xml:space="preserve">Ingresos </t>
  </si>
  <si>
    <t xml:space="preserve">Gastos </t>
  </si>
  <si>
    <t xml:space="preserve">Resultado </t>
  </si>
  <si>
    <t>Activo fijo material (bienes muebles)</t>
  </si>
  <si>
    <t>Amortización acumulada de construcciones</t>
  </si>
  <si>
    <t>Activo fijo material (construcciones)</t>
  </si>
  <si>
    <t xml:space="preserve">Activo fijo inmaterial </t>
  </si>
  <si>
    <t>Gráfico 24</t>
  </si>
  <si>
    <t>Gráfico 25</t>
  </si>
  <si>
    <t>Amortización acumulada Inmovil. inmaterial</t>
  </si>
  <si>
    <t>Cuadro 52. Indicador de resultados, ejercicios  2011-2014 (millones)</t>
  </si>
  <si>
    <t>Cuadro 53. Grado de cumplimiento de los cobros, ejercicios 2011-2014 (millones)</t>
  </si>
  <si>
    <t>Cuadro 54. Grado de cumplimiento de los pagos, ejercicios  2011-2014 (millones)</t>
  </si>
  <si>
    <t>Cuadro 55. Índice de tesorería, ejercicios  2011-2014 (millones)</t>
  </si>
  <si>
    <t>Cuadro 56. Ratio de solvencia, ejercicios  2011-2014 (miles)</t>
  </si>
  <si>
    <t>Cuadro 60. Tasa de cobertura del inmovilizado con fondos propios, ejercicios 2011-2014 (miles)</t>
  </si>
  <si>
    <t>Cuadro 61. Tasa de cobertura Inmovilizado por Recursos ajenos a largo plazo, ejercicios 2011-2014</t>
  </si>
  <si>
    <t>Cuadro 62. Tasa acumulada de amortización bienes muebles, ejercicios 2011-2014</t>
  </si>
  <si>
    <t>Cuadro 63. Tasa acumulada de amortización de construcciones, ejercicios 2011-2014</t>
  </si>
  <si>
    <t>Cuadro 64. Tasa acumulada amortización inmovilizado inmaterial, ejercicios 2011-2014</t>
  </si>
  <si>
    <t>Cuadro 57. Tasa de endeudamiento, ejercicios 2011-2014</t>
  </si>
  <si>
    <t>Cuadro 58. Tasa de endeudamiento a corto plazo, ejercicios 2011-2014</t>
  </si>
  <si>
    <t>Cuadro 59. Tasa de endeudamiento a largo plazo, ejercicios 2011-2014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</si>
</sst>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5" borderId="10" xfId="0" applyFont="1" applyFill="1" applyBorder="1" applyAlignment="1">
      <alignment horizontal="right" vertical="center"/>
    </xf>
    <xf numFmtId="0" fontId="4" fillId="7" borderId="10" xfId="0" applyFont="1" applyFill="1" applyBorder="1" applyAlignment="1">
      <alignment vertical="center"/>
    </xf>
    <xf numFmtId="0" fontId="4" fillId="1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" fontId="5" fillId="5" borderId="0" xfId="0" applyNumberFormat="1" applyFont="1" applyFill="1" applyBorder="1" applyAlignment="1">
      <alignment/>
    </xf>
    <xf numFmtId="4" fontId="5" fillId="7" borderId="0" xfId="0" applyNumberFormat="1" applyFont="1" applyFill="1" applyAlignment="1">
      <alignment/>
    </xf>
    <xf numFmtId="4" fontId="5" fillId="10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4" fontId="5" fillId="5" borderId="10" xfId="0" applyNumberFormat="1" applyFont="1" applyFill="1" applyBorder="1" applyAlignment="1">
      <alignment/>
    </xf>
    <xf numFmtId="4" fontId="5" fillId="7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0" fontId="4" fillId="5" borderId="10" xfId="0" applyNumberFormat="1" applyFont="1" applyFill="1" applyBorder="1" applyAlignment="1">
      <alignment/>
    </xf>
    <xf numFmtId="10" fontId="4" fillId="7" borderId="10" xfId="0" applyNumberFormat="1" applyFont="1" applyFill="1" applyBorder="1" applyAlignment="1">
      <alignment/>
    </xf>
    <xf numFmtId="10" fontId="4" fillId="10" borderId="10" xfId="0" applyNumberFormat="1" applyFont="1" applyFill="1" applyBorder="1" applyAlignment="1">
      <alignment/>
    </xf>
    <xf numFmtId="10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5" borderId="10" xfId="0" applyNumberFormat="1" applyFont="1" applyFill="1" applyBorder="1" applyAlignment="1">
      <alignment horizontal="right" vertical="center"/>
    </xf>
    <xf numFmtId="0" fontId="4" fillId="7" borderId="10" xfId="0" applyFont="1" applyFill="1" applyBorder="1" applyAlignment="1">
      <alignment vertical="center"/>
    </xf>
    <xf numFmtId="0" fontId="4" fillId="1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/>
    </xf>
    <xf numFmtId="0" fontId="5" fillId="7" borderId="0" xfId="0" applyFont="1" applyFill="1" applyAlignment="1">
      <alignment/>
    </xf>
    <xf numFmtId="4" fontId="5" fillId="10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7" borderId="10" xfId="0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0" fontId="4" fillId="5" borderId="10" xfId="0" applyNumberFormat="1" applyFont="1" applyFill="1" applyBorder="1" applyAlignment="1">
      <alignment/>
    </xf>
    <xf numFmtId="10" fontId="4" fillId="7" borderId="10" xfId="0" applyNumberFormat="1" applyFont="1" applyFill="1" applyBorder="1" applyAlignment="1">
      <alignment/>
    </xf>
    <xf numFmtId="10" fontId="4" fillId="10" borderId="10" xfId="0" applyNumberFormat="1" applyFont="1" applyFill="1" applyBorder="1" applyAlignment="1">
      <alignment/>
    </xf>
    <xf numFmtId="10" fontId="4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1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1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7" borderId="0" xfId="0" applyNumberFormat="1" applyFont="1" applyFill="1" applyAlignment="1">
      <alignment/>
    </xf>
    <xf numFmtId="4" fontId="5" fillId="7" borderId="10" xfId="0" applyNumberFormat="1" applyFont="1" applyFill="1" applyBorder="1" applyAlignment="1">
      <alignment/>
    </xf>
    <xf numFmtId="4" fontId="5" fillId="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2" fontId="4" fillId="5" borderId="10" xfId="0" applyNumberFormat="1" applyFont="1" applyFill="1" applyBorder="1" applyAlignment="1">
      <alignment/>
    </xf>
    <xf numFmtId="2" fontId="4" fillId="7" borderId="10" xfId="0" applyNumberFormat="1" applyFont="1" applyFill="1" applyBorder="1" applyAlignment="1">
      <alignment/>
    </xf>
    <xf numFmtId="2" fontId="4" fillId="10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5" borderId="10" xfId="0" applyFont="1" applyFill="1" applyBorder="1" applyAlignment="1">
      <alignment/>
    </xf>
    <xf numFmtId="174" fontId="4" fillId="0" borderId="10" xfId="0" applyNumberFormat="1" applyFont="1" applyBorder="1" applyAlignment="1">
      <alignment/>
    </xf>
    <xf numFmtId="174" fontId="5" fillId="0" borderId="0" xfId="0" applyNumberFormat="1" applyFont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" fontId="5" fillId="5" borderId="0" xfId="0" applyNumberFormat="1" applyFont="1" applyFill="1" applyAlignment="1">
      <alignment/>
    </xf>
    <xf numFmtId="0" fontId="4" fillId="5" borderId="10" xfId="0" applyNumberFormat="1" applyFont="1" applyFill="1" applyBorder="1" applyAlignment="1">
      <alignment/>
    </xf>
    <xf numFmtId="4" fontId="5" fillId="5" borderId="0" xfId="0" applyNumberFormat="1" applyFont="1" applyFill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2975"/>
          <c:w val="0.9417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'CUADROS 53 Y 54'!$A$4</c:f>
              <c:strCache>
                <c:ptCount val="1"/>
                <c:pt idx="0">
                  <c:v>Derechos cobrados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54'!$B$3:$E$3</c:f>
              <c:numCache/>
            </c:numRef>
          </c:cat>
          <c:val>
            <c:numRef>
              <c:f>'CUADROS 53 Y 54'!$B$4:$E$4</c:f>
              <c:numCache/>
            </c:numRef>
          </c:val>
          <c:shape val="box"/>
        </c:ser>
        <c:ser>
          <c:idx val="1"/>
          <c:order val="1"/>
          <c:tx>
            <c:strRef>
              <c:f>'CUADROS 53 Y 54'!$A$5</c:f>
              <c:strCache>
                <c:ptCount val="1"/>
                <c:pt idx="0">
                  <c:v>Derechos reconocidos netos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54'!$B$3:$E$3</c:f>
              <c:numCache/>
            </c:numRef>
          </c:cat>
          <c:val>
            <c:numRef>
              <c:f>'CUADROS 53 Y 54'!$B$5:$E$5</c:f>
              <c:numCache/>
            </c:numRef>
          </c:val>
          <c:shape val="box"/>
        </c:ser>
        <c:shape val="box"/>
        <c:axId val="62909888"/>
        <c:axId val="29318081"/>
      </c:bar3D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0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25"/>
          <c:y val="0.91675"/>
          <c:w val="0.897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305"/>
          <c:w val="0.947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'CUADROS 53 Y 54'!$A$32</c:f>
              <c:strCache>
                <c:ptCount val="1"/>
                <c:pt idx="0">
                  <c:v>Obligaciones pagadas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54'!$B$31:$E$31</c:f>
              <c:numCache/>
            </c:numRef>
          </c:cat>
          <c:val>
            <c:numRef>
              <c:f>'CUADROS 53 Y 54'!$B$32:$E$32</c:f>
              <c:numCache/>
            </c:numRef>
          </c:val>
          <c:shape val="box"/>
        </c:ser>
        <c:ser>
          <c:idx val="1"/>
          <c:order val="1"/>
          <c:tx>
            <c:strRef>
              <c:f>'CUADROS 53 Y 54'!$A$33</c:f>
              <c:strCache>
                <c:ptCount val="1"/>
                <c:pt idx="0">
                  <c:v>Obligaciones reconocidas netas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54'!$B$31:$E$31</c:f>
              <c:numCache/>
            </c:numRef>
          </c:cat>
          <c:val>
            <c:numRef>
              <c:f>'CUADROS 53 Y 54'!$B$33:$E$33</c:f>
              <c:numCache/>
            </c:numRef>
          </c:val>
          <c:shape val="box"/>
        </c:ser>
        <c:shape val="box"/>
        <c:axId val="62536138"/>
        <c:axId val="25954331"/>
      </c:bar3D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61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25"/>
          <c:y val="0.9145"/>
          <c:w val="0.906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85725</xdr:rowOff>
    </xdr:from>
    <xdr:to>
      <xdr:col>2</xdr:col>
      <xdr:colOff>504825</xdr:colOff>
      <xdr:row>25</xdr:row>
      <xdr:rowOff>66675</xdr:rowOff>
    </xdr:to>
    <xdr:graphicFrame>
      <xdr:nvGraphicFramePr>
        <xdr:cNvPr id="1" name="3 Gráfico"/>
        <xdr:cNvGraphicFramePr/>
      </xdr:nvGraphicFramePr>
      <xdr:xfrm>
        <a:off x="47625" y="1943100"/>
        <a:ext cx="3438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19050</xdr:rowOff>
    </xdr:from>
    <xdr:to>
      <xdr:col>2</xdr:col>
      <xdr:colOff>781050</xdr:colOff>
      <xdr:row>53</xdr:row>
      <xdr:rowOff>95250</xdr:rowOff>
    </xdr:to>
    <xdr:graphicFrame>
      <xdr:nvGraphicFramePr>
        <xdr:cNvPr id="2" name="4 Gráfico"/>
        <xdr:cNvGraphicFramePr/>
      </xdr:nvGraphicFramePr>
      <xdr:xfrm>
        <a:off x="9525" y="6896100"/>
        <a:ext cx="3752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A1" sqref="A1:E7"/>
    </sheetView>
  </sheetViews>
  <sheetFormatPr defaultColWidth="15.28125" defaultRowHeight="12.75"/>
  <cols>
    <col min="1" max="4" width="15.28125" style="1" customWidth="1"/>
    <col min="5" max="5" width="13.57421875" style="1" customWidth="1"/>
    <col min="6" max="16384" width="15.28125" style="1" customWidth="1"/>
  </cols>
  <sheetData>
    <row r="1" spans="1:5" ht="15.75" customHeight="1">
      <c r="A1" s="68" t="s">
        <v>31</v>
      </c>
      <c r="B1" s="68"/>
      <c r="C1" s="68"/>
      <c r="D1" s="68"/>
      <c r="E1" s="68"/>
    </row>
    <row r="2" ht="10.5" customHeight="1"/>
    <row r="3" spans="1:5" ht="24.75" customHeight="1">
      <c r="A3" s="2"/>
      <c r="B3" s="4">
        <v>2011</v>
      </c>
      <c r="C3" s="5">
        <v>2012</v>
      </c>
      <c r="D3" s="6">
        <v>2013</v>
      </c>
      <c r="E3" s="3">
        <v>2014</v>
      </c>
    </row>
    <row r="4" spans="1:5" ht="16.5" customHeight="1">
      <c r="A4" s="1" t="s">
        <v>21</v>
      </c>
      <c r="B4" s="8">
        <v>347.81</v>
      </c>
      <c r="C4" s="9">
        <v>327.2</v>
      </c>
      <c r="D4" s="10">
        <v>343.94</v>
      </c>
      <c r="E4" s="7">
        <v>302.92</v>
      </c>
    </row>
    <row r="5" spans="1:5" ht="16.5" customHeight="1">
      <c r="A5" s="2" t="s">
        <v>22</v>
      </c>
      <c r="B5" s="12">
        <v>392.91</v>
      </c>
      <c r="C5" s="13">
        <v>354.07</v>
      </c>
      <c r="D5" s="14">
        <v>322.27</v>
      </c>
      <c r="E5" s="11">
        <v>313.52</v>
      </c>
    </row>
    <row r="6" spans="1:5" ht="16.5" customHeight="1">
      <c r="A6" s="1" t="s">
        <v>23</v>
      </c>
      <c r="B6" s="8">
        <f>B4-B5</f>
        <v>-45.10000000000002</v>
      </c>
      <c r="C6" s="9">
        <f>C4-C5</f>
        <v>-26.870000000000005</v>
      </c>
      <c r="D6" s="10">
        <f>D4-D5</f>
        <v>21.670000000000016</v>
      </c>
      <c r="E6" s="65">
        <f>E4-E5</f>
        <v>-10.599999999999966</v>
      </c>
    </row>
    <row r="7" spans="1:5" ht="16.5" customHeight="1">
      <c r="A7" s="15" t="s">
        <v>0</v>
      </c>
      <c r="B7" s="17">
        <f>B6/B4</f>
        <v>-0.12966849716799408</v>
      </c>
      <c r="C7" s="18">
        <f>C6/C4</f>
        <v>-0.08212102689486554</v>
      </c>
      <c r="D7" s="19">
        <f>D6/D4</f>
        <v>0.06300517532127702</v>
      </c>
      <c r="E7" s="16">
        <f>E6/E4</f>
        <v>-0.034992737356397616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29">
      <selection activeCell="A37" sqref="A37:C55"/>
    </sheetView>
  </sheetViews>
  <sheetFormatPr defaultColWidth="11.421875" defaultRowHeight="12.75"/>
  <cols>
    <col min="1" max="1" width="31.28125" style="20" customWidth="1"/>
    <col min="2" max="2" width="13.421875" style="20" customWidth="1"/>
    <col min="3" max="3" width="12.28125" style="20" customWidth="1"/>
    <col min="4" max="4" width="10.8515625" style="20" customWidth="1"/>
    <col min="5" max="16384" width="11.421875" style="20" customWidth="1"/>
  </cols>
  <sheetData>
    <row r="1" spans="1:4" ht="15.75">
      <c r="A1" s="66" t="s">
        <v>32</v>
      </c>
      <c r="B1" s="66"/>
      <c r="C1" s="66"/>
      <c r="D1" s="66"/>
    </row>
    <row r="2" ht="9.75" customHeight="1">
      <c r="A2" s="21"/>
    </row>
    <row r="3" spans="1:5" ht="24.75" customHeight="1">
      <c r="A3" s="22"/>
      <c r="B3" s="24">
        <v>2011</v>
      </c>
      <c r="C3" s="25">
        <v>2012</v>
      </c>
      <c r="D3" s="26">
        <v>2013</v>
      </c>
      <c r="E3" s="23">
        <v>2014</v>
      </c>
    </row>
    <row r="4" spans="1:5" ht="15.75">
      <c r="A4" s="20" t="s">
        <v>1</v>
      </c>
      <c r="B4" s="28">
        <v>326.04</v>
      </c>
      <c r="C4" s="29">
        <v>303.93</v>
      </c>
      <c r="D4" s="30">
        <v>322.44</v>
      </c>
      <c r="E4" s="27">
        <v>287.97</v>
      </c>
    </row>
    <row r="5" spans="1:5" ht="15.75">
      <c r="A5" s="22" t="s">
        <v>2</v>
      </c>
      <c r="B5" s="31">
        <v>347.81</v>
      </c>
      <c r="C5" s="32">
        <v>327.2</v>
      </c>
      <c r="D5" s="33">
        <v>343.94</v>
      </c>
      <c r="E5" s="27">
        <v>302.92</v>
      </c>
    </row>
    <row r="6" spans="1:5" ht="15.75">
      <c r="A6" s="34" t="s">
        <v>0</v>
      </c>
      <c r="B6" s="36">
        <f>B4/B5</f>
        <v>0.9374083551364251</v>
      </c>
      <c r="C6" s="37">
        <f>C4/C5</f>
        <v>0.9288814180929096</v>
      </c>
      <c r="D6" s="38">
        <f>D4/D5</f>
        <v>0.937489096935512</v>
      </c>
      <c r="E6" s="35">
        <f>E4/E5</f>
        <v>0.9506470355209297</v>
      </c>
    </row>
    <row r="7" ht="15.75">
      <c r="A7" s="39"/>
    </row>
    <row r="8" spans="1:5" ht="15.75">
      <c r="A8" s="39"/>
      <c r="E8" s="67"/>
    </row>
    <row r="9" spans="1:3" ht="15.75">
      <c r="A9" s="69" t="s">
        <v>28</v>
      </c>
      <c r="B9" s="69"/>
      <c r="C9" s="69"/>
    </row>
    <row r="29" spans="1:4" ht="15.75">
      <c r="A29" s="66" t="s">
        <v>33</v>
      </c>
      <c r="B29" s="66"/>
      <c r="C29" s="66"/>
      <c r="D29" s="66"/>
    </row>
    <row r="30" ht="8.25" customHeight="1">
      <c r="A30" s="21"/>
    </row>
    <row r="31" spans="1:5" ht="25.5" customHeight="1">
      <c r="A31" s="22"/>
      <c r="B31" s="24">
        <v>2011</v>
      </c>
      <c r="C31" s="25">
        <v>2012</v>
      </c>
      <c r="D31" s="26">
        <v>2013</v>
      </c>
      <c r="E31" s="23">
        <v>2014</v>
      </c>
    </row>
    <row r="32" spans="1:5" ht="15.75">
      <c r="A32" s="20" t="s">
        <v>3</v>
      </c>
      <c r="B32" s="28">
        <v>358.92</v>
      </c>
      <c r="C32" s="40">
        <v>319.97</v>
      </c>
      <c r="D32" s="41">
        <v>301.87</v>
      </c>
      <c r="E32" s="27">
        <v>292.33</v>
      </c>
    </row>
    <row r="33" spans="1:5" ht="15.75">
      <c r="A33" s="22" t="s">
        <v>13</v>
      </c>
      <c r="B33" s="31">
        <v>392.91</v>
      </c>
      <c r="C33" s="42">
        <v>354.07</v>
      </c>
      <c r="D33" s="43">
        <v>322.27</v>
      </c>
      <c r="E33" s="27">
        <v>313.52</v>
      </c>
    </row>
    <row r="34" spans="1:5" ht="15.75">
      <c r="A34" s="34" t="s">
        <v>0</v>
      </c>
      <c r="B34" s="36">
        <f>B32/B33</f>
        <v>0.9134916393067114</v>
      </c>
      <c r="C34" s="37">
        <f>C32/C33</f>
        <v>0.9036913604654447</v>
      </c>
      <c r="D34" s="38">
        <f>D32/D33</f>
        <v>0.9366990411766531</v>
      </c>
      <c r="E34" s="35">
        <f>E32/E33</f>
        <v>0.932412605256443</v>
      </c>
    </row>
    <row r="36" ht="15.75">
      <c r="E36" s="67"/>
    </row>
    <row r="37" spans="1:3" ht="15.75">
      <c r="A37" s="70" t="s">
        <v>29</v>
      </c>
      <c r="B37" s="70"/>
      <c r="C37" s="70"/>
    </row>
    <row r="38" ht="7.5" customHeight="1"/>
  </sheetData>
  <sheetProtection/>
  <mergeCells count="2">
    <mergeCell ref="A9:C9"/>
    <mergeCell ref="A37:C37"/>
  </mergeCells>
  <printOptions/>
  <pageMargins left="0.75" right="0.75" top="1" bottom="1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zoomScalePageLayoutView="0" workbookViewId="0" topLeftCell="A1">
      <selection activeCell="A10" sqref="A10:E15"/>
    </sheetView>
  </sheetViews>
  <sheetFormatPr defaultColWidth="11.421875" defaultRowHeight="12.75"/>
  <cols>
    <col min="1" max="1" width="24.7109375" style="20" customWidth="1"/>
    <col min="2" max="2" width="12.00390625" style="20" customWidth="1"/>
    <col min="3" max="3" width="13.00390625" style="53" customWidth="1"/>
    <col min="4" max="4" width="13.00390625" style="20" customWidth="1"/>
    <col min="5" max="16384" width="11.421875" style="20" customWidth="1"/>
  </cols>
  <sheetData>
    <row r="1" spans="1:5" ht="15.75">
      <c r="A1" s="70" t="s">
        <v>34</v>
      </c>
      <c r="B1" s="70"/>
      <c r="C1" s="70"/>
      <c r="D1" s="70"/>
      <c r="E1" s="70"/>
    </row>
    <row r="2" ht="9" customHeight="1"/>
    <row r="3" spans="1:5" ht="26.25" customHeight="1">
      <c r="A3" s="22"/>
      <c r="B3" s="24">
        <v>2011</v>
      </c>
      <c r="C3" s="25">
        <v>2012</v>
      </c>
      <c r="D3" s="26">
        <v>2013</v>
      </c>
      <c r="E3" s="23">
        <v>2014</v>
      </c>
    </row>
    <row r="4" spans="1:5" ht="15.75">
      <c r="A4" s="20" t="s">
        <v>4</v>
      </c>
      <c r="B4" s="44">
        <v>745.9</v>
      </c>
      <c r="C4" s="40">
        <v>661.17</v>
      </c>
      <c r="D4" s="41">
        <v>745.37</v>
      </c>
      <c r="E4" s="27">
        <v>600.45</v>
      </c>
    </row>
    <row r="5" spans="1:5" ht="15.75">
      <c r="A5" s="22" t="s">
        <v>5</v>
      </c>
      <c r="B5" s="45">
        <v>779.1</v>
      </c>
      <c r="C5" s="42">
        <v>686.97</v>
      </c>
      <c r="D5" s="43">
        <v>744.69</v>
      </c>
      <c r="E5" s="27">
        <v>605.82</v>
      </c>
    </row>
    <row r="6" spans="1:5" ht="15.75">
      <c r="A6" s="20" t="s">
        <v>6</v>
      </c>
      <c r="B6" s="45">
        <f>B4-B5</f>
        <v>-33.200000000000045</v>
      </c>
      <c r="C6" s="32">
        <f>C4-C5</f>
        <v>-25.800000000000068</v>
      </c>
      <c r="D6" s="33">
        <f>D4-D5</f>
        <v>0.67999999999995</v>
      </c>
      <c r="E6" s="46">
        <f>E4-E5</f>
        <v>-5.3700000000000045</v>
      </c>
    </row>
    <row r="7" spans="1:5" ht="15.75">
      <c r="A7" s="34" t="s">
        <v>0</v>
      </c>
      <c r="B7" s="36">
        <f>B6/B4</f>
        <v>-0.04450998793403948</v>
      </c>
      <c r="C7" s="37">
        <f>C6/C4</f>
        <v>-0.03902173419846646</v>
      </c>
      <c r="D7" s="38">
        <f>D6/D4</f>
        <v>0.0009122985899619652</v>
      </c>
      <c r="E7" s="35">
        <f>E6/E4</f>
        <v>-0.008943292530602056</v>
      </c>
    </row>
    <row r="10" spans="1:5" ht="15.75">
      <c r="A10" s="70" t="s">
        <v>35</v>
      </c>
      <c r="B10" s="70"/>
      <c r="C10" s="70"/>
      <c r="D10" s="70"/>
      <c r="E10" s="70"/>
    </row>
    <row r="11" ht="7.5" customHeight="1"/>
    <row r="12" spans="1:5" ht="24.75" customHeight="1">
      <c r="A12" s="22"/>
      <c r="B12" s="24">
        <v>2011</v>
      </c>
      <c r="C12" s="25">
        <v>2012</v>
      </c>
      <c r="D12" s="26">
        <v>2013</v>
      </c>
      <c r="E12" s="23">
        <v>2014</v>
      </c>
    </row>
    <row r="13" spans="1:5" ht="15.75">
      <c r="A13" s="20" t="s">
        <v>7</v>
      </c>
      <c r="B13" s="44">
        <v>717489.28</v>
      </c>
      <c r="C13" s="29">
        <v>682245.33</v>
      </c>
      <c r="D13" s="30">
        <v>647065.77</v>
      </c>
      <c r="E13" s="46">
        <v>587490.75</v>
      </c>
    </row>
    <row r="14" spans="1:5" s="48" customFormat="1" ht="15.75">
      <c r="A14" s="47" t="s">
        <v>8</v>
      </c>
      <c r="B14" s="45">
        <f>120629.95+87637.7+60367.75</f>
        <v>268635.4</v>
      </c>
      <c r="C14" s="32">
        <v>261771.29</v>
      </c>
      <c r="D14" s="33">
        <v>258941.15</v>
      </c>
      <c r="E14" s="46">
        <v>251893.76</v>
      </c>
    </row>
    <row r="15" spans="1:5" ht="15.75">
      <c r="A15" s="34" t="s">
        <v>9</v>
      </c>
      <c r="B15" s="50">
        <f>B13/B14</f>
        <v>2.670866460637727</v>
      </c>
      <c r="C15" s="51">
        <f>C13/C14</f>
        <v>2.6062649192736145</v>
      </c>
      <c r="D15" s="52">
        <f>D13/D14</f>
        <v>2.498891234552716</v>
      </c>
      <c r="E15" s="49">
        <f>E13/E14</f>
        <v>2.332295766278609</v>
      </c>
    </row>
    <row r="16" ht="15.75">
      <c r="D16" s="54"/>
    </row>
  </sheetData>
  <sheetProtection/>
  <mergeCells count="2">
    <mergeCell ref="A1:E1"/>
    <mergeCell ref="A10:E10"/>
  </mergeCells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7" sqref="A17:E22"/>
    </sheetView>
  </sheetViews>
  <sheetFormatPr defaultColWidth="11.421875" defaultRowHeight="12.75"/>
  <cols>
    <col min="1" max="1" width="25.140625" style="20" customWidth="1"/>
    <col min="2" max="2" width="18.28125" style="20" customWidth="1"/>
    <col min="3" max="3" width="18.28125" style="53" customWidth="1"/>
    <col min="4" max="4" width="18.00390625" style="20" customWidth="1"/>
    <col min="5" max="5" width="17.140625" style="20" customWidth="1"/>
    <col min="6" max="16384" width="11.421875" style="20" customWidth="1"/>
  </cols>
  <sheetData>
    <row r="1" spans="1:5" ht="15.75">
      <c r="A1" s="70" t="s">
        <v>41</v>
      </c>
      <c r="B1" s="70"/>
      <c r="C1" s="70"/>
      <c r="D1" s="70"/>
      <c r="E1" s="70"/>
    </row>
    <row r="2" ht="8.25" customHeight="1">
      <c r="A2" s="55"/>
    </row>
    <row r="3" spans="1:5" s="55" customFormat="1" ht="20.25" customHeight="1">
      <c r="A3" s="34" t="s">
        <v>14</v>
      </c>
      <c r="B3" s="24">
        <v>2011</v>
      </c>
      <c r="C3" s="25">
        <v>2012</v>
      </c>
      <c r="D3" s="26">
        <v>2013</v>
      </c>
      <c r="E3" s="23">
        <v>2014</v>
      </c>
    </row>
    <row r="4" spans="1:5" ht="15.75">
      <c r="A4" s="22" t="s">
        <v>16</v>
      </c>
      <c r="B4" s="44">
        <f>60367751.2+87637691.87+120629952.7</f>
        <v>268635395.77</v>
      </c>
      <c r="C4" s="29">
        <f>58510896.35+82155442.68+121104948.96</f>
        <v>261771287.99</v>
      </c>
      <c r="D4" s="30">
        <f>57242534.86+92178394.61+109520217.4</f>
        <v>258941146.87</v>
      </c>
      <c r="E4" s="46">
        <f>63249680.94+93485131.47+95158948.21</f>
        <v>251893760.62</v>
      </c>
    </row>
    <row r="5" spans="1:5" ht="15.75">
      <c r="A5" s="22" t="s">
        <v>15</v>
      </c>
      <c r="B5" s="45">
        <v>448853881.983</v>
      </c>
      <c r="C5" s="32">
        <v>420474045.8</v>
      </c>
      <c r="D5" s="33">
        <v>388124620.19</v>
      </c>
      <c r="E5" s="46">
        <v>335596985.44</v>
      </c>
    </row>
    <row r="6" spans="1:7" s="58" customFormat="1" ht="15.75">
      <c r="A6" s="57" t="s">
        <v>0</v>
      </c>
      <c r="B6" s="36">
        <f>B4/B5</f>
        <v>0.5984918623922569</v>
      </c>
      <c r="C6" s="37">
        <f>C4/C5</f>
        <v>0.6225622974943678</v>
      </c>
      <c r="D6" s="38">
        <f>D4/D5</f>
        <v>0.6671598074433919</v>
      </c>
      <c r="E6" s="35">
        <f>E4/E5</f>
        <v>0.7505840980357527</v>
      </c>
      <c r="G6" s="67"/>
    </row>
    <row r="9" spans="1:5" ht="15.75">
      <c r="A9" s="70" t="s">
        <v>42</v>
      </c>
      <c r="B9" s="70"/>
      <c r="C9" s="70"/>
      <c r="D9" s="70"/>
      <c r="E9" s="70"/>
    </row>
    <row r="10" ht="8.25" customHeight="1">
      <c r="A10" s="55"/>
    </row>
    <row r="11" spans="1:5" ht="18.75" customHeight="1">
      <c r="A11" s="34" t="s">
        <v>14</v>
      </c>
      <c r="B11" s="24">
        <v>2011</v>
      </c>
      <c r="C11" s="25">
        <v>2012</v>
      </c>
      <c r="D11" s="26">
        <v>2013</v>
      </c>
      <c r="E11" s="23">
        <v>2014</v>
      </c>
    </row>
    <row r="12" spans="1:5" ht="15.75">
      <c r="A12" s="22" t="s">
        <v>17</v>
      </c>
      <c r="B12" s="44">
        <v>120629952.7</v>
      </c>
      <c r="C12" s="29">
        <v>121104948.96</v>
      </c>
      <c r="D12" s="30">
        <v>109520217.4</v>
      </c>
      <c r="E12" s="46">
        <v>95158948.21</v>
      </c>
    </row>
    <row r="13" spans="1:5" ht="15.75">
      <c r="A13" s="22" t="s">
        <v>15</v>
      </c>
      <c r="B13" s="45">
        <f>B5</f>
        <v>448853881.983</v>
      </c>
      <c r="C13" s="32">
        <f>C5</f>
        <v>420474045.8</v>
      </c>
      <c r="D13" s="33">
        <f>D5</f>
        <v>388124620.19</v>
      </c>
      <c r="E13" s="46">
        <f>E5</f>
        <v>335596985.44</v>
      </c>
    </row>
    <row r="14" spans="1:5" ht="15.75">
      <c r="A14" s="34" t="s">
        <v>0</v>
      </c>
      <c r="B14" s="36">
        <f>B12/B13</f>
        <v>0.26875105138239347</v>
      </c>
      <c r="C14" s="37">
        <f>C12/C13</f>
        <v>0.288020033982321</v>
      </c>
      <c r="D14" s="38">
        <f>D12/D13</f>
        <v>0.28217796991694627</v>
      </c>
      <c r="E14" s="35">
        <f>E12/E13</f>
        <v>0.2835512604061012</v>
      </c>
    </row>
    <row r="15" ht="15.75">
      <c r="A15" s="39"/>
    </row>
    <row r="17" spans="1:5" ht="15.75">
      <c r="A17" s="70" t="s">
        <v>43</v>
      </c>
      <c r="B17" s="70"/>
      <c r="C17" s="70"/>
      <c r="D17" s="70"/>
      <c r="E17" s="70"/>
    </row>
    <row r="18" ht="6.75" customHeight="1">
      <c r="A18" s="55"/>
    </row>
    <row r="19" spans="1:5" ht="18" customHeight="1">
      <c r="A19" s="34" t="s">
        <v>14</v>
      </c>
      <c r="B19" s="24">
        <v>2011</v>
      </c>
      <c r="C19" s="25">
        <v>2012</v>
      </c>
      <c r="D19" s="26">
        <v>2013</v>
      </c>
      <c r="E19" s="23">
        <v>2014</v>
      </c>
    </row>
    <row r="20" spans="1:6" ht="15.75">
      <c r="A20" s="22" t="s">
        <v>18</v>
      </c>
      <c r="B20" s="44">
        <f>87637691.87+60367751.2</f>
        <v>148005443.07</v>
      </c>
      <c r="C20" s="29">
        <v>140666339.03</v>
      </c>
      <c r="D20" s="30">
        <f>92178394.61+57242534.86</f>
        <v>149420929.47</v>
      </c>
      <c r="E20" s="46">
        <f>63249680.94+93485131.47</f>
        <v>156734812.41</v>
      </c>
      <c r="F20" s="53"/>
    </row>
    <row r="21" spans="1:5" ht="15.75">
      <c r="A21" s="22" t="s">
        <v>15</v>
      </c>
      <c r="B21" s="45">
        <f>B5</f>
        <v>448853881.983</v>
      </c>
      <c r="C21" s="32">
        <f>C5</f>
        <v>420474045.8</v>
      </c>
      <c r="D21" s="33">
        <f>D5</f>
        <v>388124620.19</v>
      </c>
      <c r="E21" s="46">
        <f>E5</f>
        <v>335596985.44</v>
      </c>
    </row>
    <row r="22" spans="1:5" ht="15.75">
      <c r="A22" s="34" t="s">
        <v>0</v>
      </c>
      <c r="B22" s="36">
        <f>B20/B21</f>
        <v>0.3297408110098635</v>
      </c>
      <c r="C22" s="37">
        <f>C20/C21</f>
        <v>0.3345422635120467</v>
      </c>
      <c r="D22" s="38">
        <f>D20/D21</f>
        <v>0.38498183752644566</v>
      </c>
      <c r="E22" s="35">
        <f>E20/E21</f>
        <v>0.46703283762965137</v>
      </c>
    </row>
    <row r="23" ht="15.75">
      <c r="A23" s="39"/>
    </row>
    <row r="24" ht="15.75">
      <c r="A24" s="39"/>
    </row>
    <row r="25" spans="1:5" ht="15.75">
      <c r="A25" s="72" t="s">
        <v>36</v>
      </c>
      <c r="B25" s="72"/>
      <c r="C25" s="72"/>
      <c r="D25" s="72"/>
      <c r="E25" s="72"/>
    </row>
    <row r="26" ht="8.25" customHeight="1">
      <c r="A26" s="54"/>
    </row>
    <row r="27" spans="1:5" ht="15.75">
      <c r="A27" s="59"/>
      <c r="B27" s="24">
        <v>2011</v>
      </c>
      <c r="C27" s="25">
        <v>2012</v>
      </c>
      <c r="D27" s="26">
        <v>2013</v>
      </c>
      <c r="E27" s="23">
        <v>2014</v>
      </c>
    </row>
    <row r="28" spans="1:5" ht="15.75">
      <c r="A28" s="59" t="s">
        <v>11</v>
      </c>
      <c r="B28" s="44">
        <v>448853.88</v>
      </c>
      <c r="C28" s="29">
        <v>420474.05</v>
      </c>
      <c r="D28" s="30">
        <f>D13/1000</f>
        <v>388124.62019</v>
      </c>
      <c r="E28" s="46">
        <v>335596.99</v>
      </c>
    </row>
    <row r="29" spans="1:5" ht="15.75">
      <c r="A29" s="54" t="s">
        <v>10</v>
      </c>
      <c r="B29" s="45">
        <v>581409.54</v>
      </c>
      <c r="C29" s="32">
        <v>568136.04</v>
      </c>
      <c r="D29" s="33">
        <v>543639.83</v>
      </c>
      <c r="E29" s="46">
        <v>510363.2</v>
      </c>
    </row>
    <row r="30" spans="1:5" ht="15.75">
      <c r="A30" s="60" t="s">
        <v>12</v>
      </c>
      <c r="B30" s="36">
        <f>B28/B29</f>
        <v>0.7720098297664671</v>
      </c>
      <c r="C30" s="37">
        <f>C28/C29</f>
        <v>0.7400939570740838</v>
      </c>
      <c r="D30" s="38">
        <f>D28/D29</f>
        <v>0.7139370568010074</v>
      </c>
      <c r="E30" s="35">
        <f>E28/E29</f>
        <v>0.6575650242807475</v>
      </c>
    </row>
    <row r="33" spans="1:5" ht="15.75" customHeight="1">
      <c r="A33" s="71" t="s">
        <v>37</v>
      </c>
      <c r="B33" s="71"/>
      <c r="C33" s="71"/>
      <c r="D33" s="71"/>
      <c r="E33" s="71"/>
    </row>
    <row r="34" ht="8.25" customHeight="1">
      <c r="A34" s="61"/>
    </row>
    <row r="35" spans="1:5" ht="20.25" customHeight="1">
      <c r="A35" s="62" t="s">
        <v>14</v>
      </c>
      <c r="B35" s="24">
        <v>2011</v>
      </c>
      <c r="C35" s="25">
        <v>2012</v>
      </c>
      <c r="D35" s="26">
        <v>2013</v>
      </c>
      <c r="E35" s="56">
        <v>2014</v>
      </c>
    </row>
    <row r="36" spans="1:5" ht="15.75">
      <c r="A36" s="47" t="s">
        <v>18</v>
      </c>
      <c r="B36" s="44">
        <f>B20</f>
        <v>148005443.07</v>
      </c>
      <c r="C36" s="29">
        <f>C20</f>
        <v>140666339.03</v>
      </c>
      <c r="D36" s="30">
        <f>D20</f>
        <v>149420929.47</v>
      </c>
      <c r="E36" s="46">
        <f>93485131.47+63249680.94</f>
        <v>156734812.41</v>
      </c>
    </row>
    <row r="37" spans="1:5" ht="15.75">
      <c r="A37" s="47" t="s">
        <v>19</v>
      </c>
      <c r="B37" s="45">
        <v>581409544.91</v>
      </c>
      <c r="C37" s="32">
        <v>568136039.27</v>
      </c>
      <c r="D37" s="33">
        <v>543639827.55</v>
      </c>
      <c r="E37" s="63">
        <v>510363200.43</v>
      </c>
    </row>
    <row r="38" spans="1:5" ht="15.75">
      <c r="A38" s="62" t="s">
        <v>0</v>
      </c>
      <c r="B38" s="36">
        <f>B36/B37</f>
        <v>0.2545631463496367</v>
      </c>
      <c r="C38" s="37">
        <f>C36/C37</f>
        <v>0.24759270545614864</v>
      </c>
      <c r="D38" s="38">
        <f>D36/D37</f>
        <v>0.2748528012441424</v>
      </c>
      <c r="E38" s="35">
        <f>E36/E37</f>
        <v>0.30710445478424986</v>
      </c>
    </row>
    <row r="41" ht="15.75">
      <c r="A41" s="21"/>
    </row>
  </sheetData>
  <sheetProtection/>
  <mergeCells count="5">
    <mergeCell ref="A33:E33"/>
    <mergeCell ref="A25:E25"/>
    <mergeCell ref="A1:E1"/>
    <mergeCell ref="A9:E9"/>
    <mergeCell ref="A17:E1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PageLayoutView="0" workbookViewId="0" topLeftCell="A1">
      <selection activeCell="E14" sqref="E14"/>
    </sheetView>
  </sheetViews>
  <sheetFormatPr defaultColWidth="11.421875" defaultRowHeight="12.75"/>
  <cols>
    <col min="1" max="1" width="43.421875" style="20" customWidth="1"/>
    <col min="2" max="2" width="15.28125" style="20" customWidth="1"/>
    <col min="3" max="3" width="16.421875" style="20" customWidth="1"/>
    <col min="4" max="4" width="16.00390625" style="20" customWidth="1"/>
    <col min="5" max="5" width="15.7109375" style="20" customWidth="1"/>
    <col min="6" max="16384" width="11.421875" style="20" customWidth="1"/>
  </cols>
  <sheetData>
    <row r="1" spans="1:5" ht="15.75">
      <c r="A1" s="70" t="s">
        <v>38</v>
      </c>
      <c r="B1" s="70"/>
      <c r="C1" s="70"/>
      <c r="D1" s="70"/>
      <c r="E1" s="70"/>
    </row>
    <row r="2" ht="11.25" customHeight="1">
      <c r="A2" s="55"/>
    </row>
    <row r="3" spans="1:5" ht="15.75">
      <c r="A3" s="34" t="s">
        <v>14</v>
      </c>
      <c r="B3" s="24">
        <v>2011</v>
      </c>
      <c r="C3" s="25">
        <v>2012</v>
      </c>
      <c r="D3" s="26">
        <v>2013</v>
      </c>
      <c r="E3" s="64">
        <v>2014</v>
      </c>
    </row>
    <row r="4" spans="1:5" ht="15.75">
      <c r="A4" s="22" t="s">
        <v>20</v>
      </c>
      <c r="B4" s="44">
        <v>162331740.02</v>
      </c>
      <c r="C4" s="29">
        <v>182513590.53</v>
      </c>
      <c r="D4" s="30">
        <v>190854285.95</v>
      </c>
      <c r="E4" s="46">
        <v>211014683.17</v>
      </c>
    </row>
    <row r="5" spans="1:5" ht="15.75">
      <c r="A5" s="22" t="s">
        <v>24</v>
      </c>
      <c r="B5" s="45">
        <v>264931261.55</v>
      </c>
      <c r="C5" s="32">
        <v>273754672.76</v>
      </c>
      <c r="D5" s="33">
        <v>265656683.65</v>
      </c>
      <c r="E5" s="63">
        <v>269979331.84000003</v>
      </c>
    </row>
    <row r="6" spans="1:5" ht="15.75">
      <c r="A6" s="34" t="s">
        <v>0</v>
      </c>
      <c r="B6" s="36">
        <f>B4/B5</f>
        <v>0.6127315405145701</v>
      </c>
      <c r="C6" s="37">
        <f>C4/C5</f>
        <v>0.6667049321565707</v>
      </c>
      <c r="D6" s="38">
        <f>D4/D5</f>
        <v>0.7184245595772346</v>
      </c>
      <c r="E6" s="35">
        <f>E4/E5</f>
        <v>0.7815956937587181</v>
      </c>
    </row>
    <row r="9" spans="1:5" ht="15.75">
      <c r="A9" s="70" t="s">
        <v>39</v>
      </c>
      <c r="B9" s="70"/>
      <c r="C9" s="70"/>
      <c r="D9" s="70"/>
      <c r="E9" s="70"/>
    </row>
    <row r="10" ht="9" customHeight="1">
      <c r="A10" s="55"/>
    </row>
    <row r="11" spans="1:5" ht="15.75">
      <c r="A11" s="34" t="s">
        <v>14</v>
      </c>
      <c r="B11" s="24">
        <v>2011</v>
      </c>
      <c r="C11" s="25">
        <v>2012</v>
      </c>
      <c r="D11" s="26">
        <v>2013</v>
      </c>
      <c r="E11" s="64">
        <v>2014</v>
      </c>
    </row>
    <row r="12" spans="1:5" ht="15.75">
      <c r="A12" s="22" t="s">
        <v>25</v>
      </c>
      <c r="B12" s="44">
        <v>25964226.24</v>
      </c>
      <c r="C12" s="29">
        <v>29975661.66</v>
      </c>
      <c r="D12" s="30">
        <v>33994136.81</v>
      </c>
      <c r="E12" s="46">
        <v>36419842.5</v>
      </c>
    </row>
    <row r="13" spans="1:5" ht="15.75">
      <c r="A13" s="22" t="s">
        <v>26</v>
      </c>
      <c r="B13" s="45">
        <v>267996867.04</v>
      </c>
      <c r="C13" s="32">
        <v>268051982.58</v>
      </c>
      <c r="D13" s="33">
        <v>271875890.33</v>
      </c>
      <c r="E13" s="63">
        <v>258656844.2648</v>
      </c>
    </row>
    <row r="14" spans="1:5" ht="15.75">
      <c r="A14" s="34" t="s">
        <v>0</v>
      </c>
      <c r="B14" s="36">
        <f>B12/B13</f>
        <v>0.09688257376577726</v>
      </c>
      <c r="C14" s="37">
        <f>C12/C13</f>
        <v>0.11182779314476353</v>
      </c>
      <c r="D14" s="38">
        <f>D12/D13</f>
        <v>0.12503549604467792</v>
      </c>
      <c r="E14" s="35">
        <f>E12/E13</f>
        <v>0.1408037069481725</v>
      </c>
    </row>
    <row r="17" spans="1:5" ht="15.75">
      <c r="A17" s="70" t="s">
        <v>40</v>
      </c>
      <c r="B17" s="70"/>
      <c r="C17" s="70"/>
      <c r="D17" s="70"/>
      <c r="E17" s="70"/>
    </row>
    <row r="18" ht="8.25" customHeight="1">
      <c r="A18" s="55"/>
    </row>
    <row r="19" spans="1:5" ht="15.75">
      <c r="A19" s="34" t="s">
        <v>14</v>
      </c>
      <c r="B19" s="24">
        <v>2011</v>
      </c>
      <c r="C19" s="25">
        <v>2012</v>
      </c>
      <c r="D19" s="26">
        <v>2013</v>
      </c>
      <c r="E19" s="64">
        <v>2014</v>
      </c>
    </row>
    <row r="20" spans="1:5" ht="15.75">
      <c r="A20" s="22" t="s">
        <v>30</v>
      </c>
      <c r="B20" s="44">
        <v>2633904.34</v>
      </c>
      <c r="C20" s="29">
        <v>3139742.82</v>
      </c>
      <c r="D20" s="30">
        <v>3731482.99</v>
      </c>
      <c r="E20" s="46">
        <v>4339513.17</v>
      </c>
    </row>
    <row r="21" spans="1:5" ht="15.75">
      <c r="A21" s="22" t="s">
        <v>27</v>
      </c>
      <c r="B21" s="45">
        <v>25197787.07</v>
      </c>
      <c r="C21" s="32">
        <v>25291924.04</v>
      </c>
      <c r="D21" s="33">
        <v>28119738.7</v>
      </c>
      <c r="E21" s="63">
        <v>28188438.12</v>
      </c>
    </row>
    <row r="22" spans="1:5" ht="15.75">
      <c r="A22" s="34" t="s">
        <v>0</v>
      </c>
      <c r="B22" s="36">
        <f>B20/B21</f>
        <v>0.10452919268993568</v>
      </c>
      <c r="C22" s="37">
        <f>C20/C21</f>
        <v>0.12414013323123993</v>
      </c>
      <c r="D22" s="38">
        <f>D20/D21</f>
        <v>0.13269977469598607</v>
      </c>
      <c r="E22" s="35">
        <f>E20/E21</f>
        <v>0.15394656318049307</v>
      </c>
    </row>
  </sheetData>
  <sheetProtection/>
  <mergeCells count="3">
    <mergeCell ref="A1:E1"/>
    <mergeCell ref="A9:E9"/>
    <mergeCell ref="A17:E17"/>
  </mergeCells>
  <printOptions/>
  <pageMargins left="0.75" right="0.75" top="1" bottom="1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2011-08-05T09:20:57Z</cp:lastPrinted>
  <dcterms:created xsi:type="dcterms:W3CDTF">2004-10-13T09:07:46Z</dcterms:created>
  <dcterms:modified xsi:type="dcterms:W3CDTF">2015-07-24T11:18:45Z</dcterms:modified>
  <cp:category/>
  <cp:version/>
  <cp:contentType/>
  <cp:contentStatus/>
</cp:coreProperties>
</file>