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CUADRO38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<sst xmlns="http://schemas.openxmlformats.org/spreadsheetml/2006/main" count="59" uniqueCount="59">
  <si>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CENTRO</t>
  </si>
  <si>
    <t xml:space="preserve">ETSI AGRÓNOMOS </t>
  </si>
  <si>
    <t xml:space="preserve">ETS ARQUITECTURA </t>
  </si>
  <si>
    <t>ETSI CAMINOS</t>
  </si>
  <si>
    <t>ETSI INDUSTRIALES</t>
  </si>
  <si>
    <t>ETSI MINAS</t>
  </si>
  <si>
    <t xml:space="preserve">ETSI MONTES </t>
  </si>
  <si>
    <t>ETSI NAVALES</t>
  </si>
  <si>
    <t>ETSI TELECOMUNICACIÓN</t>
  </si>
  <si>
    <t>ETSI MONTES, FORESTAL Y DEL MEDIO NATURAL</t>
  </si>
  <si>
    <t>RECTORADO</t>
  </si>
  <si>
    <t>EUIT AGRICOLA</t>
  </si>
  <si>
    <t>ETS EDIFICACIÓN</t>
  </si>
  <si>
    <t>EUIT FORESTAL</t>
  </si>
  <si>
    <t>ETSI DISEÑO INDUSTRIAL</t>
  </si>
  <si>
    <t>ETSI CIVIL</t>
  </si>
  <si>
    <t>ETSI SISTEMAS TELECOMUNICACIÓN</t>
  </si>
  <si>
    <t>ETSI TOPOGRAFÍA, GEODESIA Y CARTOGRAFÍA</t>
  </si>
  <si>
    <t>ETSI SISTEMAS INFORMÁTICOS</t>
  </si>
  <si>
    <t>CE. SU. DE DISEÑO DE MODA</t>
  </si>
  <si>
    <t>ICE</t>
  </si>
  <si>
    <t>F. CC. ACTIVIDAD FÍSICA Y DEL DEPORTE</t>
  </si>
  <si>
    <t>GASTOS COMUNES ETSI SIST INFOR/ETSI SIST TELECO</t>
  </si>
  <si>
    <t>ETSI INFORMÁTICOS</t>
  </si>
  <si>
    <t>CAMPUS SUR</t>
  </si>
  <si>
    <t>CAMPUS MONTEGANCEDO</t>
  </si>
  <si>
    <t>USOC</t>
  </si>
  <si>
    <t>INSIA</t>
  </si>
  <si>
    <t>RESIDENCIA LUCAS OLAZABAL</t>
  </si>
  <si>
    <t>POLIDEPORTIVO CAMPUS SUR</t>
  </si>
  <si>
    <t xml:space="preserve">CENTRO LASER </t>
  </si>
  <si>
    <t>LA ARBOLEDA</t>
  </si>
  <si>
    <t>BIBLIOTECA CAMPUS SUR</t>
  </si>
  <si>
    <t>CITSEM</t>
  </si>
  <si>
    <t>CEDINT</t>
  </si>
  <si>
    <t>CESVIMA</t>
  </si>
  <si>
    <t>CENTRO DE TECNOLOGÍA BIOMÉDICA (CTB)</t>
  </si>
  <si>
    <t>COM</t>
  </si>
  <si>
    <t>CAMPUS GETAFE</t>
  </si>
  <si>
    <t>LABORATORIO OFICIAL SALVADOR DE MADARIAGA (LOM)</t>
  </si>
  <si>
    <t>INSTITUTO DE ENERGÍA SOLAR (ED. SILICIO)</t>
  </si>
  <si>
    <t>GENÓMICA (CBGP Y LABORATORIO CULTIVO DE PLANTAS)</t>
  </si>
  <si>
    <t>CENTRO DE APOYO A LA  INNOVACIÓN TECNOLÓGICA (CAIT)</t>
  </si>
  <si>
    <t>VESTUARIO
TOTAL</t>
  </si>
  <si>
    <t>TELEFONO
TOTAL</t>
  </si>
  <si>
    <t>LIMPIEZA
TOTAL</t>
  </si>
  <si>
    <t>SEGURIDAD
TOTAL</t>
  </si>
  <si>
    <t>ETSI AERONÁUTICA Y DEL ESPACIO</t>
  </si>
  <si>
    <t>CUADRO 38.- GASTOS DE TRACTO SUCESIVO POR CENTRO (CENTRALIZADOS Y DESCENTRALIZADOS) 2015</t>
  </si>
  <si>
    <t>TOTAL</t>
  </si>
  <si>
    <t>TOTAL
CENTRO</t>
  </si>
  <si>
    <t>VESTUARIO
CENTRAL.</t>
  </si>
  <si>
    <t>VESTUARIO
DESCENT.</t>
  </si>
  <si>
    <t>TELEFONO
CENTRAL.</t>
  </si>
  <si>
    <t>TELEFONO
DESCENT.</t>
  </si>
  <si>
    <t>LIMPIEZA
CENTRAL.</t>
  </si>
  <si>
    <t>LIMPIEZA
DESCENT.</t>
  </si>
  <si>
    <t>SEGURIDAD
CENTRAL.</t>
  </si>
  <si>
    <t>SEGURIDAD
DESCENT.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</si>
</sst>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);\-#,##0.00"/>
  </numFmts>
  <fonts count="49"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b/>
      <sz val="7.2"/>
      <color indexed="8"/>
      <name val="Arial"/>
      <family val="0"/>
    </font>
    <font>
      <sz val="8.05"/>
      <color indexed="8"/>
      <name val="Arial"/>
      <family val="0"/>
    </font>
    <font>
      <sz val="10"/>
      <name val="Arial"/>
      <family val="2"/>
    </font>
    <font>
      <sz val="16"/>
      <color indexed="8"/>
      <name val="MS Sans Serif"/>
      <family val="2"/>
    </font>
    <font>
      <sz val="9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u val="single"/>
      <sz val="8"/>
      <color indexed="12"/>
      <name val="MS Sans Serif"/>
      <family val="2"/>
    </font>
    <font>
      <u val="single"/>
      <sz val="8"/>
      <color indexed="2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MS Sans Serif"/>
      <family val="2"/>
    </font>
    <font>
      <u val="single"/>
      <sz val="8"/>
      <color theme="11"/>
      <name val="MS Sans Serif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29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21">
    <xf numFmtId="0" fontId="0" fillId="0" borderId="0" xfId="0" applyNumberFormat="1" applyFill="1" applyBorder="1" applyAlignment="1" applyProtection="1">
      <alignment/>
      <protection/>
    </xf>
    <xf numFmtId="0" fontId="7" fillId="33" borderId="0" xfId="53" applyNumberFormat="1" applyFont="1" applyFill="1" applyBorder="1" applyAlignment="1" applyProtection="1">
      <alignment/>
      <protection/>
    </xf>
    <xf numFmtId="0" fontId="24" fillId="33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4" fontId="26" fillId="2" borderId="10" xfId="0" applyNumberFormat="1" applyFont="1" applyFill="1" applyBorder="1" applyAlignment="1" applyProtection="1">
      <alignment/>
      <protection/>
    </xf>
    <xf numFmtId="4" fontId="26" fillId="8" borderId="10" xfId="0" applyNumberFormat="1" applyFont="1" applyFill="1" applyBorder="1" applyAlignment="1" applyProtection="1">
      <alignment/>
      <protection/>
    </xf>
    <xf numFmtId="0" fontId="26" fillId="33" borderId="0" xfId="53" applyNumberFormat="1" applyFont="1" applyFill="1" applyBorder="1" applyAlignment="1" applyProtection="1">
      <alignment/>
      <protection/>
    </xf>
    <xf numFmtId="0" fontId="26" fillId="33" borderId="11" xfId="0" applyNumberFormat="1" applyFont="1" applyFill="1" applyBorder="1" applyAlignment="1" applyProtection="1">
      <alignment/>
      <protection/>
    </xf>
    <xf numFmtId="0" fontId="26" fillId="33" borderId="10" xfId="0" applyNumberFormat="1" applyFont="1" applyFill="1" applyBorder="1" applyAlignment="1" applyProtection="1">
      <alignment/>
      <protection/>
    </xf>
    <xf numFmtId="4" fontId="26" fillId="33" borderId="10" xfId="0" applyNumberFormat="1" applyFont="1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/>
      <protection/>
    </xf>
    <xf numFmtId="0" fontId="26" fillId="33" borderId="10" xfId="0" applyNumberFormat="1" applyFont="1" applyFill="1" applyBorder="1" applyAlignment="1" applyProtection="1">
      <alignment horizontal="center" vertical="center"/>
      <protection/>
    </xf>
    <xf numFmtId="0" fontId="24" fillId="14" borderId="11" xfId="53" applyNumberFormat="1" applyFont="1" applyFill="1" applyBorder="1" applyAlignment="1" applyProtection="1">
      <alignment horizontal="center" vertical="center" wrapText="1"/>
      <protection/>
    </xf>
    <xf numFmtId="0" fontId="24" fillId="14" borderId="10" xfId="53" applyNumberFormat="1" applyFont="1" applyFill="1" applyBorder="1" applyAlignment="1" applyProtection="1">
      <alignment horizontal="center" vertical="center" wrapText="1"/>
      <protection/>
    </xf>
    <xf numFmtId="0" fontId="24" fillId="14" borderId="12" xfId="53" applyNumberFormat="1" applyFont="1" applyFill="1" applyBorder="1" applyAlignment="1" applyProtection="1">
      <alignment horizontal="center" vertical="center" wrapText="1"/>
      <protection/>
    </xf>
    <xf numFmtId="4" fontId="26" fillId="14" borderId="12" xfId="0" applyNumberFormat="1" applyFont="1" applyFill="1" applyBorder="1" applyAlignment="1" applyProtection="1">
      <alignment/>
      <protection/>
    </xf>
    <xf numFmtId="4" fontId="48" fillId="14" borderId="12" xfId="53" applyNumberFormat="1" applyFont="1" applyFill="1" applyBorder="1" applyAlignment="1" applyProtection="1">
      <alignment vertical="center"/>
      <protection/>
    </xf>
    <xf numFmtId="0" fontId="48" fillId="14" borderId="11" xfId="53" applyNumberFormat="1" applyFont="1" applyFill="1" applyBorder="1" applyAlignment="1" applyProtection="1">
      <alignment horizontal="right" vertical="center"/>
      <protection/>
    </xf>
    <xf numFmtId="4" fontId="48" fillId="14" borderId="10" xfId="53" applyNumberFormat="1" applyFont="1" applyFill="1" applyBorder="1" applyAlignment="1" applyProtection="1">
      <alignment vertical="center"/>
      <protection/>
    </xf>
    <xf numFmtId="0" fontId="25" fillId="33" borderId="13" xfId="53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46"/>
  <sheetViews>
    <sheetView tabSelected="1" zoomScale="80" zoomScaleNormal="80" zoomScalePageLayoutView="0" workbookViewId="0" topLeftCell="C1">
      <selection activeCell="A2" sqref="A2:N46"/>
    </sheetView>
  </sheetViews>
  <sheetFormatPr defaultColWidth="11.421875" defaultRowHeight="12.75"/>
  <cols>
    <col min="1" max="1" width="48.8515625" style="3" customWidth="1"/>
    <col min="2" max="2" width="13.28125" style="0" customWidth="1"/>
    <col min="3" max="4" width="13.00390625" style="0" customWidth="1"/>
    <col min="5" max="5" width="13.8515625" style="0" customWidth="1"/>
    <col min="6" max="6" width="12.140625" style="0" customWidth="1"/>
    <col min="7" max="7" width="13.7109375" style="0" customWidth="1"/>
    <col min="8" max="8" width="14.421875" style="0" customWidth="1"/>
    <col min="9" max="9" width="11.7109375" style="0" customWidth="1"/>
    <col min="10" max="10" width="14.28125" style="0" customWidth="1"/>
    <col min="11" max="11" width="14.57421875" style="0" customWidth="1"/>
    <col min="12" max="12" width="13.28125" style="0" customWidth="1"/>
    <col min="13" max="13" width="14.140625" style="0" customWidth="1"/>
    <col min="14" max="14" width="15.140625" style="0" customWidth="1"/>
  </cols>
  <sheetData>
    <row r="1" spans="1:14" s="1" customFormat="1" ht="48" customHeight="1">
      <c r="A1" s="19" t="s">
        <v>48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</row>
    <row r="2" spans="1:14" s="2" customFormat="1" ht="59.25" customHeight="1">
      <c r="A2" s="12" t="s">
        <v>0</v>
      </c>
      <c r="B2" s="13" t="s">
        <v>51</v>
      </c>
      <c r="C2" s="13" t="s">
        <v>52</v>
      </c>
      <c r="D2" s="13" t="s">
        <v>43</v>
      </c>
      <c r="E2" s="13" t="s">
        <v>53</v>
      </c>
      <c r="F2" s="13" t="s">
        <v>54</v>
      </c>
      <c r="G2" s="13" t="s">
        <v>44</v>
      </c>
      <c r="H2" s="13" t="s">
        <v>55</v>
      </c>
      <c r="I2" s="13" t="s">
        <v>56</v>
      </c>
      <c r="J2" s="13" t="s">
        <v>45</v>
      </c>
      <c r="K2" s="13" t="s">
        <v>57</v>
      </c>
      <c r="L2" s="13" t="s">
        <v>58</v>
      </c>
      <c r="M2" s="13" t="s">
        <v>46</v>
      </c>
      <c r="N2" s="14" t="s">
        <v>50</v>
      </c>
    </row>
    <row r="3" spans="1:14" s="10" customFormat="1" ht="19.5" customHeight="1">
      <c r="A3" s="7" t="s">
        <v>2</v>
      </c>
      <c r="B3" s="8"/>
      <c r="C3" s="4">
        <v>231.01</v>
      </c>
      <c r="D3" s="5">
        <f aca="true" t="shared" si="0" ref="D3:D45">B3+C3</f>
        <v>231.01</v>
      </c>
      <c r="E3" s="9">
        <v>8521.8</v>
      </c>
      <c r="F3" s="4"/>
      <c r="G3" s="5">
        <f>E3+F3</f>
        <v>8521.8</v>
      </c>
      <c r="H3" s="9">
        <v>678366.29</v>
      </c>
      <c r="I3" s="4">
        <v>4754.46</v>
      </c>
      <c r="J3" s="5">
        <f>H3+I3</f>
        <v>683120.75</v>
      </c>
      <c r="K3" s="9">
        <v>24806.52</v>
      </c>
      <c r="L3" s="4">
        <v>2166.82</v>
      </c>
      <c r="M3" s="5">
        <f>K3+L3</f>
        <v>26973.34</v>
      </c>
      <c r="N3" s="15">
        <f>D3+G3+J3+M3</f>
        <v>718846.9</v>
      </c>
    </row>
    <row r="4" spans="1:14" s="10" customFormat="1" ht="19.5" customHeight="1">
      <c r="A4" s="7" t="s">
        <v>12</v>
      </c>
      <c r="B4" s="8"/>
      <c r="C4" s="4"/>
      <c r="D4" s="5">
        <f t="shared" si="0"/>
        <v>0</v>
      </c>
      <c r="E4" s="9">
        <v>3494.64</v>
      </c>
      <c r="F4" s="4"/>
      <c r="G4" s="5">
        <f aca="true" t="shared" si="1" ref="G4:G45">E4+F4</f>
        <v>3494.64</v>
      </c>
      <c r="H4" s="9">
        <v>378777.07</v>
      </c>
      <c r="I4" s="4">
        <v>1017.09</v>
      </c>
      <c r="J4" s="5">
        <f aca="true" t="shared" si="2" ref="J4:J45">H4+I4</f>
        <v>379794.16000000003</v>
      </c>
      <c r="K4" s="9">
        <v>24806.52</v>
      </c>
      <c r="L4" s="4"/>
      <c r="M4" s="5">
        <f aca="true" t="shared" si="3" ref="M4:M45">K4+L4</f>
        <v>24806.52</v>
      </c>
      <c r="N4" s="15">
        <f aca="true" t="shared" si="4" ref="N4:N45">D4+G4+J4+M4</f>
        <v>408095.32000000007</v>
      </c>
    </row>
    <row r="5" spans="1:14" s="10" customFormat="1" ht="19.5" customHeight="1">
      <c r="A5" s="7" t="s">
        <v>47</v>
      </c>
      <c r="B5" s="8"/>
      <c r="C5" s="4">
        <v>886.94</v>
      </c>
      <c r="D5" s="5">
        <f>B5+C5</f>
        <v>886.94</v>
      </c>
      <c r="E5" s="9">
        <f>5644.08+7115.28</f>
        <v>12759.36</v>
      </c>
      <c r="F5" s="4"/>
      <c r="G5" s="5">
        <f t="shared" si="1"/>
        <v>12759.36</v>
      </c>
      <c r="H5" s="9">
        <f>464846.6+285180.98</f>
        <v>750027.58</v>
      </c>
      <c r="I5" s="4">
        <v>7646.36</v>
      </c>
      <c r="J5" s="5">
        <f t="shared" si="2"/>
        <v>757673.94</v>
      </c>
      <c r="K5" s="9">
        <f>24806.52+24806.52</f>
        <v>49613.04</v>
      </c>
      <c r="L5" s="4">
        <v>24798.05</v>
      </c>
      <c r="M5" s="5">
        <f t="shared" si="3"/>
        <v>74411.09</v>
      </c>
      <c r="N5" s="15">
        <f t="shared" si="4"/>
        <v>845731.33</v>
      </c>
    </row>
    <row r="6" spans="1:14" s="10" customFormat="1" ht="19.5" customHeight="1">
      <c r="A6" s="7" t="s">
        <v>1</v>
      </c>
      <c r="B6" s="8"/>
      <c r="C6" s="4">
        <v>532.76</v>
      </c>
      <c r="D6" s="5">
        <f t="shared" si="0"/>
        <v>532.76</v>
      </c>
      <c r="E6" s="9">
        <v>7192.56</v>
      </c>
      <c r="F6" s="4"/>
      <c r="G6" s="5">
        <f t="shared" si="1"/>
        <v>7192.56</v>
      </c>
      <c r="H6" s="9">
        <v>847103.31</v>
      </c>
      <c r="I6" s="4">
        <v>1532.8600000000001</v>
      </c>
      <c r="J6" s="5">
        <f t="shared" si="2"/>
        <v>848636.17</v>
      </c>
      <c r="K6" s="9">
        <v>174984.96</v>
      </c>
      <c r="L6" s="4">
        <v>6416.15</v>
      </c>
      <c r="M6" s="5">
        <f t="shared" si="3"/>
        <v>181401.11</v>
      </c>
      <c r="N6" s="15">
        <f t="shared" si="4"/>
        <v>1037762.6</v>
      </c>
    </row>
    <row r="7" spans="1:14" s="10" customFormat="1" ht="19.5" customHeight="1">
      <c r="A7" s="7" t="s">
        <v>3</v>
      </c>
      <c r="B7" s="8"/>
      <c r="C7" s="4"/>
      <c r="D7" s="5">
        <f t="shared" si="0"/>
        <v>0</v>
      </c>
      <c r="E7" s="9">
        <v>5695.44</v>
      </c>
      <c r="F7" s="4"/>
      <c r="G7" s="5">
        <f t="shared" si="1"/>
        <v>5695.44</v>
      </c>
      <c r="H7" s="9">
        <v>509001.77</v>
      </c>
      <c r="I7" s="4">
        <v>11305.06</v>
      </c>
      <c r="J7" s="5">
        <f t="shared" si="2"/>
        <v>520306.83</v>
      </c>
      <c r="K7" s="9">
        <v>125030.52</v>
      </c>
      <c r="L7" s="4">
        <v>235.12</v>
      </c>
      <c r="M7" s="5">
        <f t="shared" si="3"/>
        <v>125265.64</v>
      </c>
      <c r="N7" s="15">
        <f t="shared" si="4"/>
        <v>651267.91</v>
      </c>
    </row>
    <row r="8" spans="1:14" s="10" customFormat="1" ht="19.5" customHeight="1">
      <c r="A8" s="7" t="s">
        <v>15</v>
      </c>
      <c r="B8" s="8"/>
      <c r="C8" s="4"/>
      <c r="D8" s="5">
        <f t="shared" si="0"/>
        <v>0</v>
      </c>
      <c r="E8" s="9">
        <v>3433.8</v>
      </c>
      <c r="F8" s="4"/>
      <c r="G8" s="5">
        <f t="shared" si="1"/>
        <v>3433.8</v>
      </c>
      <c r="H8" s="9">
        <v>198318.14</v>
      </c>
      <c r="I8" s="4">
        <v>4774.45</v>
      </c>
      <c r="J8" s="5">
        <f t="shared" si="2"/>
        <v>203092.59000000003</v>
      </c>
      <c r="K8" s="9">
        <v>100223.88</v>
      </c>
      <c r="L8" s="4">
        <v>134.36</v>
      </c>
      <c r="M8" s="5">
        <f t="shared" si="3"/>
        <v>100358.24</v>
      </c>
      <c r="N8" s="15">
        <f t="shared" si="4"/>
        <v>306884.63</v>
      </c>
    </row>
    <row r="9" spans="1:14" s="10" customFormat="1" ht="19.5" customHeight="1">
      <c r="A9" s="7" t="s">
        <v>14</v>
      </c>
      <c r="B9" s="8"/>
      <c r="C9" s="4">
        <v>2879.71</v>
      </c>
      <c r="D9" s="5">
        <f t="shared" si="0"/>
        <v>2879.71</v>
      </c>
      <c r="E9" s="9">
        <v>2880.72</v>
      </c>
      <c r="F9" s="4"/>
      <c r="G9" s="5">
        <f t="shared" si="1"/>
        <v>2880.72</v>
      </c>
      <c r="H9" s="9">
        <v>565346.31</v>
      </c>
      <c r="I9" s="4">
        <v>73.31</v>
      </c>
      <c r="J9" s="5">
        <f t="shared" si="2"/>
        <v>565419.6200000001</v>
      </c>
      <c r="K9" s="9">
        <v>100223.88</v>
      </c>
      <c r="L9" s="4">
        <v>235.12</v>
      </c>
      <c r="M9" s="5">
        <f t="shared" si="3"/>
        <v>100459</v>
      </c>
      <c r="N9" s="15">
        <f t="shared" si="4"/>
        <v>671639.0500000002</v>
      </c>
    </row>
    <row r="10" spans="1:14" s="10" customFormat="1" ht="19.5" customHeight="1">
      <c r="A10" s="7" t="s">
        <v>4</v>
      </c>
      <c r="B10" s="11"/>
      <c r="C10" s="4">
        <v>289.75</v>
      </c>
      <c r="D10" s="5">
        <f t="shared" si="0"/>
        <v>289.75</v>
      </c>
      <c r="E10" s="9">
        <v>15879</v>
      </c>
      <c r="F10" s="4"/>
      <c r="G10" s="5">
        <f t="shared" si="1"/>
        <v>15879</v>
      </c>
      <c r="H10" s="9">
        <v>575945.69</v>
      </c>
      <c r="I10" s="4">
        <v>6047.13</v>
      </c>
      <c r="J10" s="5">
        <f t="shared" si="2"/>
        <v>581992.82</v>
      </c>
      <c r="K10" s="9">
        <v>100223.88</v>
      </c>
      <c r="L10" s="4">
        <v>2837.06</v>
      </c>
      <c r="M10" s="5">
        <f t="shared" si="3"/>
        <v>103060.94</v>
      </c>
      <c r="N10" s="15">
        <f t="shared" si="4"/>
        <v>701222.51</v>
      </c>
    </row>
    <row r="11" spans="1:14" s="10" customFormat="1" ht="19.5" customHeight="1">
      <c r="A11" s="7" t="s">
        <v>23</v>
      </c>
      <c r="B11" s="8"/>
      <c r="C11" s="4">
        <v>23.71</v>
      </c>
      <c r="D11" s="5">
        <f t="shared" si="0"/>
        <v>23.71</v>
      </c>
      <c r="E11" s="9">
        <v>6605.88</v>
      </c>
      <c r="F11" s="4"/>
      <c r="G11" s="5">
        <f t="shared" si="1"/>
        <v>6605.88</v>
      </c>
      <c r="H11" s="9">
        <v>613241.27</v>
      </c>
      <c r="I11" s="4">
        <v>358.71</v>
      </c>
      <c r="J11" s="5">
        <f t="shared" si="2"/>
        <v>613599.98</v>
      </c>
      <c r="K11" s="9">
        <v>161242.68</v>
      </c>
      <c r="L11" s="4"/>
      <c r="M11" s="5">
        <f t="shared" si="3"/>
        <v>161242.68</v>
      </c>
      <c r="N11" s="15">
        <f t="shared" si="4"/>
        <v>781472.25</v>
      </c>
    </row>
    <row r="12" spans="1:14" s="10" customFormat="1" ht="19.5" customHeight="1">
      <c r="A12" s="7" t="s">
        <v>5</v>
      </c>
      <c r="B12" s="8"/>
      <c r="C12" s="4">
        <v>16.55</v>
      </c>
      <c r="D12" s="5">
        <f t="shared" si="0"/>
        <v>16.55</v>
      </c>
      <c r="E12" s="9">
        <v>5175.24</v>
      </c>
      <c r="F12" s="4"/>
      <c r="G12" s="5">
        <f t="shared" si="1"/>
        <v>5175.24</v>
      </c>
      <c r="H12" s="9">
        <v>450831.78</v>
      </c>
      <c r="I12" s="4"/>
      <c r="J12" s="5">
        <f t="shared" si="2"/>
        <v>450831.78</v>
      </c>
      <c r="K12" s="9">
        <v>100223.88</v>
      </c>
      <c r="L12" s="4">
        <v>5475.29</v>
      </c>
      <c r="M12" s="5">
        <f>K12+L12</f>
        <v>105699.17</v>
      </c>
      <c r="N12" s="15">
        <f t="shared" si="4"/>
        <v>561722.74</v>
      </c>
    </row>
    <row r="13" spans="1:14" s="10" customFormat="1" ht="19.5" customHeight="1">
      <c r="A13" s="7" t="s">
        <v>6</v>
      </c>
      <c r="B13" s="8"/>
      <c r="C13" s="4">
        <v>433.95</v>
      </c>
      <c r="D13" s="5">
        <f t="shared" si="0"/>
        <v>433.95</v>
      </c>
      <c r="E13" s="9">
        <v>2279.28</v>
      </c>
      <c r="F13" s="4"/>
      <c r="G13" s="5">
        <f t="shared" si="1"/>
        <v>2279.28</v>
      </c>
      <c r="H13" s="9">
        <v>247624.87</v>
      </c>
      <c r="I13" s="4">
        <v>217.4</v>
      </c>
      <c r="J13" s="5">
        <f t="shared" si="2"/>
        <v>247842.27</v>
      </c>
      <c r="K13" s="9">
        <v>53699.52</v>
      </c>
      <c r="L13" s="4"/>
      <c r="M13" s="5">
        <f t="shared" si="3"/>
        <v>53699.52</v>
      </c>
      <c r="N13" s="15">
        <f t="shared" si="4"/>
        <v>304255.02</v>
      </c>
    </row>
    <row r="14" spans="1:14" s="10" customFormat="1" ht="19.5" customHeight="1">
      <c r="A14" s="7" t="s">
        <v>9</v>
      </c>
      <c r="B14" s="8"/>
      <c r="C14" s="4">
        <v>2259.89</v>
      </c>
      <c r="D14" s="5">
        <f t="shared" si="0"/>
        <v>2259.89</v>
      </c>
      <c r="E14" s="9"/>
      <c r="F14" s="4"/>
      <c r="G14" s="5">
        <f t="shared" si="1"/>
        <v>0</v>
      </c>
      <c r="H14" s="9"/>
      <c r="I14" s="4">
        <v>434.8</v>
      </c>
      <c r="J14" s="5">
        <f t="shared" si="2"/>
        <v>434.8</v>
      </c>
      <c r="K14" s="9"/>
      <c r="L14" s="4"/>
      <c r="M14" s="5">
        <f t="shared" si="3"/>
        <v>0</v>
      </c>
      <c r="N14" s="15">
        <f t="shared" si="4"/>
        <v>2694.69</v>
      </c>
    </row>
    <row r="15" spans="1:14" s="10" customFormat="1" ht="19.5" customHeight="1">
      <c r="A15" s="7" t="s">
        <v>7</v>
      </c>
      <c r="B15" s="8"/>
      <c r="C15" s="4"/>
      <c r="D15" s="5">
        <f t="shared" si="0"/>
        <v>0</v>
      </c>
      <c r="E15" s="9">
        <v>2346.48</v>
      </c>
      <c r="F15" s="4"/>
      <c r="G15" s="5">
        <f t="shared" si="1"/>
        <v>2346.48</v>
      </c>
      <c r="H15" s="9">
        <v>219954.53</v>
      </c>
      <c r="I15" s="4">
        <v>1471.55</v>
      </c>
      <c r="J15" s="5">
        <f t="shared" si="2"/>
        <v>221426.08</v>
      </c>
      <c r="K15" s="9">
        <v>24806.52</v>
      </c>
      <c r="L15" s="4"/>
      <c r="M15" s="5">
        <f t="shared" si="3"/>
        <v>24806.52</v>
      </c>
      <c r="N15" s="15">
        <f t="shared" si="4"/>
        <v>248579.08</v>
      </c>
    </row>
    <row r="16" spans="1:14" s="10" customFormat="1" ht="19.5" customHeight="1">
      <c r="A16" s="7" t="s">
        <v>18</v>
      </c>
      <c r="B16" s="8"/>
      <c r="C16" s="4"/>
      <c r="D16" s="5">
        <f t="shared" si="0"/>
        <v>0</v>
      </c>
      <c r="E16" s="9">
        <v>2861.04</v>
      </c>
      <c r="F16" s="4"/>
      <c r="G16" s="5">
        <f t="shared" si="1"/>
        <v>2861.04</v>
      </c>
      <c r="H16" s="9">
        <v>371674.77</v>
      </c>
      <c r="I16" s="4">
        <v>331.16</v>
      </c>
      <c r="J16" s="5">
        <f t="shared" si="2"/>
        <v>372005.93</v>
      </c>
      <c r="K16" s="9">
        <v>80621.4</v>
      </c>
      <c r="L16" s="4"/>
      <c r="M16" s="5">
        <f t="shared" si="3"/>
        <v>80621.4</v>
      </c>
      <c r="N16" s="15">
        <f t="shared" si="4"/>
        <v>455488.37</v>
      </c>
    </row>
    <row r="17" spans="1:14" s="10" customFormat="1" ht="19.5" customHeight="1">
      <c r="A17" s="7" t="s">
        <v>16</v>
      </c>
      <c r="B17" s="8"/>
      <c r="C17" s="4">
        <v>380.6</v>
      </c>
      <c r="D17" s="5">
        <f t="shared" si="0"/>
        <v>380.6</v>
      </c>
      <c r="E17" s="9">
        <v>3406.56</v>
      </c>
      <c r="F17" s="4"/>
      <c r="G17" s="5">
        <f t="shared" si="1"/>
        <v>3406.56</v>
      </c>
      <c r="H17" s="9">
        <v>482272.34</v>
      </c>
      <c r="I17" s="4">
        <v>138.73</v>
      </c>
      <c r="J17" s="5">
        <f t="shared" si="2"/>
        <v>482411.07</v>
      </c>
      <c r="K17" s="9">
        <v>80621.4</v>
      </c>
      <c r="L17" s="4"/>
      <c r="M17" s="5">
        <f t="shared" si="3"/>
        <v>80621.4</v>
      </c>
      <c r="N17" s="15">
        <f t="shared" si="4"/>
        <v>566819.63</v>
      </c>
    </row>
    <row r="18" spans="1:14" s="10" customFormat="1" ht="19.5" customHeight="1">
      <c r="A18" s="7" t="s">
        <v>8</v>
      </c>
      <c r="B18" s="8"/>
      <c r="C18" s="4">
        <v>1701.97</v>
      </c>
      <c r="D18" s="5">
        <f t="shared" si="0"/>
        <v>1701.97</v>
      </c>
      <c r="E18" s="9">
        <v>43653.48</v>
      </c>
      <c r="F18" s="4"/>
      <c r="G18" s="5">
        <f t="shared" si="1"/>
        <v>43653.48</v>
      </c>
      <c r="H18" s="9">
        <v>679190.1</v>
      </c>
      <c r="I18" s="4">
        <v>941.7</v>
      </c>
      <c r="J18" s="5">
        <f t="shared" si="2"/>
        <v>680131.7999999999</v>
      </c>
      <c r="K18" s="9">
        <v>24806.52</v>
      </c>
      <c r="L18" s="4">
        <v>335.88</v>
      </c>
      <c r="M18" s="5">
        <f t="shared" si="3"/>
        <v>25142.4</v>
      </c>
      <c r="N18" s="15">
        <f t="shared" si="4"/>
        <v>750629.6499999999</v>
      </c>
    </row>
    <row r="19" spans="1:14" s="10" customFormat="1" ht="19.5" customHeight="1">
      <c r="A19" s="7" t="s">
        <v>17</v>
      </c>
      <c r="B19" s="8"/>
      <c r="C19" s="4">
        <v>198.9</v>
      </c>
      <c r="D19" s="5">
        <f t="shared" si="0"/>
        <v>198.9</v>
      </c>
      <c r="E19" s="9">
        <v>1416</v>
      </c>
      <c r="F19" s="4"/>
      <c r="G19" s="5">
        <f t="shared" si="1"/>
        <v>1416</v>
      </c>
      <c r="H19" s="9">
        <v>244638.25</v>
      </c>
      <c r="I19" s="4"/>
      <c r="J19" s="5">
        <f t="shared" si="2"/>
        <v>244638.25</v>
      </c>
      <c r="K19" s="9">
        <v>80621.4</v>
      </c>
      <c r="L19" s="4"/>
      <c r="M19" s="5">
        <f t="shared" si="3"/>
        <v>80621.4</v>
      </c>
      <c r="N19" s="15">
        <f t="shared" si="4"/>
        <v>326874.55</v>
      </c>
    </row>
    <row r="20" spans="1:14" s="10" customFormat="1" ht="19.5" customHeight="1">
      <c r="A20" s="7" t="s">
        <v>11</v>
      </c>
      <c r="B20" s="8"/>
      <c r="C20" s="4">
        <v>147.62</v>
      </c>
      <c r="D20" s="5">
        <f t="shared" si="0"/>
        <v>147.62</v>
      </c>
      <c r="E20" s="9">
        <v>2050.92</v>
      </c>
      <c r="F20" s="4"/>
      <c r="G20" s="5">
        <f t="shared" si="1"/>
        <v>2050.92</v>
      </c>
      <c r="H20" s="9">
        <v>272081.77</v>
      </c>
      <c r="I20" s="4">
        <v>261.9</v>
      </c>
      <c r="J20" s="5">
        <f t="shared" si="2"/>
        <v>272343.67000000004</v>
      </c>
      <c r="K20" s="9">
        <v>24806.52</v>
      </c>
      <c r="L20" s="4"/>
      <c r="M20" s="5">
        <f t="shared" si="3"/>
        <v>24806.52</v>
      </c>
      <c r="N20" s="15">
        <f t="shared" si="4"/>
        <v>299348.73000000004</v>
      </c>
    </row>
    <row r="21" spans="1:14" s="10" customFormat="1" ht="19.5" customHeight="1">
      <c r="A21" s="7" t="s">
        <v>13</v>
      </c>
      <c r="B21" s="8"/>
      <c r="C21" s="4">
        <v>45.58</v>
      </c>
      <c r="D21" s="5">
        <f t="shared" si="0"/>
        <v>45.58</v>
      </c>
      <c r="E21" s="9">
        <v>1825.56</v>
      </c>
      <c r="F21" s="4"/>
      <c r="G21" s="5">
        <f t="shared" si="1"/>
        <v>1825.56</v>
      </c>
      <c r="H21" s="9">
        <v>200251.51</v>
      </c>
      <c r="I21" s="4"/>
      <c r="J21" s="5">
        <f t="shared" si="2"/>
        <v>200251.51</v>
      </c>
      <c r="K21" s="9">
        <v>24806.52</v>
      </c>
      <c r="L21" s="4"/>
      <c r="M21" s="5">
        <f t="shared" si="3"/>
        <v>24806.52</v>
      </c>
      <c r="N21" s="15">
        <f t="shared" si="4"/>
        <v>226929.17</v>
      </c>
    </row>
    <row r="22" spans="1:14" s="10" customFormat="1" ht="19.5" customHeight="1">
      <c r="A22" s="7" t="s">
        <v>21</v>
      </c>
      <c r="B22" s="8"/>
      <c r="C22" s="4"/>
      <c r="D22" s="5">
        <f t="shared" si="0"/>
        <v>0</v>
      </c>
      <c r="E22" s="9">
        <v>2757.48</v>
      </c>
      <c r="F22" s="4"/>
      <c r="G22" s="5">
        <f t="shared" si="1"/>
        <v>2757.48</v>
      </c>
      <c r="H22" s="9">
        <v>320500.06</v>
      </c>
      <c r="I22" s="4">
        <v>3017.07</v>
      </c>
      <c r="J22" s="5">
        <f t="shared" si="2"/>
        <v>323517.13</v>
      </c>
      <c r="K22" s="9">
        <v>67798.44</v>
      </c>
      <c r="L22" s="4">
        <v>336.8</v>
      </c>
      <c r="M22" s="5">
        <f t="shared" si="3"/>
        <v>68135.24</v>
      </c>
      <c r="N22" s="15">
        <f t="shared" si="4"/>
        <v>394409.85</v>
      </c>
    </row>
    <row r="23" spans="1:14" s="10" customFormat="1" ht="19.5" customHeight="1">
      <c r="A23" s="7" t="s">
        <v>22</v>
      </c>
      <c r="B23" s="8"/>
      <c r="C23" s="4"/>
      <c r="D23" s="5">
        <f t="shared" si="0"/>
        <v>0</v>
      </c>
      <c r="E23" s="9"/>
      <c r="F23" s="4"/>
      <c r="G23" s="5">
        <f t="shared" si="1"/>
        <v>0</v>
      </c>
      <c r="H23" s="9"/>
      <c r="I23" s="4"/>
      <c r="J23" s="5">
        <f t="shared" si="2"/>
        <v>0</v>
      </c>
      <c r="K23" s="9"/>
      <c r="L23" s="4">
        <v>335.89</v>
      </c>
      <c r="M23" s="5">
        <f t="shared" si="3"/>
        <v>335.89</v>
      </c>
      <c r="N23" s="15">
        <f t="shared" si="4"/>
        <v>335.89</v>
      </c>
    </row>
    <row r="24" spans="1:14" s="10" customFormat="1" ht="19.5" customHeight="1">
      <c r="A24" s="7" t="s">
        <v>20</v>
      </c>
      <c r="B24" s="8"/>
      <c r="C24" s="4"/>
      <c r="D24" s="5"/>
      <c r="E24" s="9">
        <v>693.02</v>
      </c>
      <c r="F24" s="4"/>
      <c r="G24" s="5">
        <f t="shared" si="1"/>
        <v>693.02</v>
      </c>
      <c r="H24" s="9"/>
      <c r="I24" s="4"/>
      <c r="J24" s="5">
        <f t="shared" si="2"/>
        <v>0</v>
      </c>
      <c r="K24" s="9"/>
      <c r="L24" s="4"/>
      <c r="M24" s="5">
        <f t="shared" si="3"/>
        <v>0</v>
      </c>
      <c r="N24" s="15">
        <f t="shared" si="4"/>
        <v>693.02</v>
      </c>
    </row>
    <row r="25" spans="1:14" s="10" customFormat="1" ht="19.5" customHeight="1">
      <c r="A25" s="7" t="s">
        <v>25</v>
      </c>
      <c r="B25" s="8"/>
      <c r="C25" s="4">
        <v>42</v>
      </c>
      <c r="D25" s="5">
        <f>B25+C25</f>
        <v>42</v>
      </c>
      <c r="E25" s="9">
        <v>1825.56</v>
      </c>
      <c r="F25" s="4"/>
      <c r="G25" s="5">
        <f t="shared" si="1"/>
        <v>1825.56</v>
      </c>
      <c r="H25" s="9">
        <v>112370.76</v>
      </c>
      <c r="I25" s="4">
        <v>443.51</v>
      </c>
      <c r="J25" s="5">
        <f t="shared" si="2"/>
        <v>112814.26999999999</v>
      </c>
      <c r="K25" s="9">
        <v>14882.04</v>
      </c>
      <c r="L25" s="4"/>
      <c r="M25" s="5">
        <f t="shared" si="3"/>
        <v>14882.04</v>
      </c>
      <c r="N25" s="15">
        <f t="shared" si="4"/>
        <v>129563.87</v>
      </c>
    </row>
    <row r="26" spans="1:14" s="10" customFormat="1" ht="19.5" customHeight="1">
      <c r="A26" s="7" t="s">
        <v>38</v>
      </c>
      <c r="B26" s="8"/>
      <c r="C26" s="4"/>
      <c r="D26" s="5"/>
      <c r="E26" s="9">
        <v>37775.64</v>
      </c>
      <c r="F26" s="4"/>
      <c r="G26" s="5">
        <f t="shared" si="1"/>
        <v>37775.64</v>
      </c>
      <c r="H26" s="9">
        <v>4557.92</v>
      </c>
      <c r="I26" s="4"/>
      <c r="J26" s="5">
        <f t="shared" si="2"/>
        <v>4557.92</v>
      </c>
      <c r="K26" s="9">
        <v>222739.2</v>
      </c>
      <c r="L26" s="4"/>
      <c r="M26" s="5">
        <f t="shared" si="3"/>
        <v>222739.2</v>
      </c>
      <c r="N26" s="15">
        <f t="shared" si="4"/>
        <v>265072.76</v>
      </c>
    </row>
    <row r="27" spans="1:14" s="10" customFormat="1" ht="19.5" customHeight="1">
      <c r="A27" s="7" t="s">
        <v>24</v>
      </c>
      <c r="B27" s="8"/>
      <c r="C27" s="4">
        <v>2862.8</v>
      </c>
      <c r="D27" s="5">
        <f>B27+C27</f>
        <v>2862.8</v>
      </c>
      <c r="E27" s="9">
        <v>1174.32</v>
      </c>
      <c r="F27" s="4"/>
      <c r="G27" s="5">
        <f>E27+F27</f>
        <v>1174.32</v>
      </c>
      <c r="H27" s="9"/>
      <c r="I27" s="4">
        <v>1835.09</v>
      </c>
      <c r="J27" s="5">
        <f>H27+I27</f>
        <v>1835.09</v>
      </c>
      <c r="K27" s="9">
        <v>80621.4</v>
      </c>
      <c r="L27" s="4"/>
      <c r="M27" s="5">
        <f>K27+L27</f>
        <v>80621.4</v>
      </c>
      <c r="N27" s="15">
        <f>D27+G27+J27+M27</f>
        <v>86493.61</v>
      </c>
    </row>
    <row r="28" spans="1:14" s="10" customFormat="1" ht="19.5" customHeight="1">
      <c r="A28" s="7" t="s">
        <v>32</v>
      </c>
      <c r="B28" s="8"/>
      <c r="C28" s="4"/>
      <c r="D28" s="5">
        <f>B28+C28</f>
        <v>0</v>
      </c>
      <c r="E28" s="9"/>
      <c r="F28" s="4"/>
      <c r="G28" s="5">
        <f>E28+F28</f>
        <v>0</v>
      </c>
      <c r="H28" s="9">
        <v>84369.84</v>
      </c>
      <c r="I28" s="4"/>
      <c r="J28" s="5">
        <f>H28+I28</f>
        <v>84369.84</v>
      </c>
      <c r="K28" s="9">
        <v>18229.2</v>
      </c>
      <c r="L28" s="4"/>
      <c r="M28" s="5">
        <f>K28+L28</f>
        <v>18229.2</v>
      </c>
      <c r="N28" s="15">
        <f>D28+G28+J28+M28</f>
        <v>102599.04</v>
      </c>
    </row>
    <row r="29" spans="1:14" s="10" customFormat="1" ht="19.5" customHeight="1">
      <c r="A29" s="7" t="s">
        <v>29</v>
      </c>
      <c r="B29" s="8"/>
      <c r="C29" s="4"/>
      <c r="D29" s="5"/>
      <c r="E29" s="9"/>
      <c r="F29" s="4"/>
      <c r="G29" s="5">
        <f>E29+F29</f>
        <v>0</v>
      </c>
      <c r="H29" s="9">
        <v>59535.97</v>
      </c>
      <c r="I29" s="4"/>
      <c r="J29" s="5">
        <f>H29+I29</f>
        <v>59535.97</v>
      </c>
      <c r="K29" s="9"/>
      <c r="L29" s="4"/>
      <c r="M29" s="5">
        <f>K29+L29</f>
        <v>0</v>
      </c>
      <c r="N29" s="15">
        <f>D29+G29+J29+M29</f>
        <v>59535.97</v>
      </c>
    </row>
    <row r="30" spans="1:14" s="10" customFormat="1" ht="19.5" customHeight="1">
      <c r="A30" s="7" t="s">
        <v>19</v>
      </c>
      <c r="B30" s="8"/>
      <c r="C30" s="4"/>
      <c r="D30" s="5"/>
      <c r="E30" s="9">
        <v>572.88</v>
      </c>
      <c r="F30" s="4"/>
      <c r="G30" s="5">
        <f t="shared" si="1"/>
        <v>572.88</v>
      </c>
      <c r="H30" s="9"/>
      <c r="I30" s="4"/>
      <c r="J30" s="5">
        <f t="shared" si="2"/>
        <v>0</v>
      </c>
      <c r="K30" s="9"/>
      <c r="L30" s="4"/>
      <c r="M30" s="5">
        <f t="shared" si="3"/>
        <v>0</v>
      </c>
      <c r="N30" s="15">
        <f t="shared" si="4"/>
        <v>572.88</v>
      </c>
    </row>
    <row r="31" spans="1:14" s="10" customFormat="1" ht="19.5" customHeight="1">
      <c r="A31" s="7" t="s">
        <v>34</v>
      </c>
      <c r="B31" s="8"/>
      <c r="C31" s="4"/>
      <c r="D31" s="5"/>
      <c r="E31" s="9">
        <v>1194.72</v>
      </c>
      <c r="F31" s="4"/>
      <c r="G31" s="5">
        <f t="shared" si="1"/>
        <v>1194.72</v>
      </c>
      <c r="H31" s="9"/>
      <c r="I31" s="4"/>
      <c r="J31" s="5">
        <f t="shared" si="2"/>
        <v>0</v>
      </c>
      <c r="K31" s="9">
        <v>86404.8</v>
      </c>
      <c r="L31" s="4"/>
      <c r="M31" s="5">
        <f t="shared" si="3"/>
        <v>86404.8</v>
      </c>
      <c r="N31" s="15">
        <f t="shared" si="4"/>
        <v>87599.52</v>
      </c>
    </row>
    <row r="32" spans="1:14" s="10" customFormat="1" ht="19.5" customHeight="1">
      <c r="A32" s="7" t="s">
        <v>42</v>
      </c>
      <c r="B32" s="8"/>
      <c r="C32" s="4"/>
      <c r="D32" s="5"/>
      <c r="E32" s="9">
        <v>3345.12</v>
      </c>
      <c r="F32" s="4"/>
      <c r="G32" s="5">
        <f t="shared" si="1"/>
        <v>3345.12</v>
      </c>
      <c r="H32" s="9"/>
      <c r="I32" s="4"/>
      <c r="J32" s="5">
        <f t="shared" si="2"/>
        <v>0</v>
      </c>
      <c r="K32" s="9">
        <v>62640.72</v>
      </c>
      <c r="L32" s="4"/>
      <c r="M32" s="5">
        <f t="shared" si="3"/>
        <v>62640.72</v>
      </c>
      <c r="N32" s="15">
        <f t="shared" si="4"/>
        <v>65985.84</v>
      </c>
    </row>
    <row r="33" spans="1:14" s="10" customFormat="1" ht="19.5" customHeight="1">
      <c r="A33" s="7" t="s">
        <v>36</v>
      </c>
      <c r="B33" s="8"/>
      <c r="C33" s="4"/>
      <c r="D33" s="5"/>
      <c r="E33" s="9">
        <v>1653.72</v>
      </c>
      <c r="F33" s="4"/>
      <c r="G33" s="5">
        <f t="shared" si="1"/>
        <v>1653.72</v>
      </c>
      <c r="H33" s="9"/>
      <c r="I33" s="4"/>
      <c r="J33" s="5">
        <f t="shared" si="2"/>
        <v>0</v>
      </c>
      <c r="K33" s="9">
        <v>41566.68</v>
      </c>
      <c r="L33" s="4"/>
      <c r="M33" s="5">
        <f t="shared" si="3"/>
        <v>41566.68</v>
      </c>
      <c r="N33" s="15">
        <f t="shared" si="4"/>
        <v>43220.4</v>
      </c>
    </row>
    <row r="34" spans="1:14" s="10" customFormat="1" ht="19.5" customHeight="1">
      <c r="A34" s="7" t="s">
        <v>30</v>
      </c>
      <c r="B34" s="8"/>
      <c r="C34" s="4"/>
      <c r="D34" s="5"/>
      <c r="E34" s="9">
        <v>352.92</v>
      </c>
      <c r="F34" s="4"/>
      <c r="G34" s="5">
        <f t="shared" si="1"/>
        <v>352.92</v>
      </c>
      <c r="H34" s="9"/>
      <c r="I34" s="4"/>
      <c r="J34" s="5">
        <f t="shared" si="2"/>
        <v>0</v>
      </c>
      <c r="K34" s="9"/>
      <c r="L34" s="4"/>
      <c r="M34" s="5">
        <f t="shared" si="3"/>
        <v>0</v>
      </c>
      <c r="N34" s="15">
        <f t="shared" si="4"/>
        <v>352.92</v>
      </c>
    </row>
    <row r="35" spans="1:14" s="10" customFormat="1" ht="19.5" customHeight="1">
      <c r="A35" s="7" t="s">
        <v>35</v>
      </c>
      <c r="B35" s="8"/>
      <c r="C35" s="4"/>
      <c r="D35" s="5"/>
      <c r="E35" s="9">
        <v>53.16</v>
      </c>
      <c r="F35" s="4"/>
      <c r="G35" s="5">
        <f t="shared" si="1"/>
        <v>53.16</v>
      </c>
      <c r="H35" s="9"/>
      <c r="I35" s="4"/>
      <c r="J35" s="5">
        <f t="shared" si="2"/>
        <v>0</v>
      </c>
      <c r="K35" s="9"/>
      <c r="L35" s="4"/>
      <c r="M35" s="5">
        <f t="shared" si="3"/>
        <v>0</v>
      </c>
      <c r="N35" s="15">
        <f t="shared" si="4"/>
        <v>53.16</v>
      </c>
    </row>
    <row r="36" spans="1:14" s="10" customFormat="1" ht="19.5" customHeight="1">
      <c r="A36" s="7" t="s">
        <v>33</v>
      </c>
      <c r="B36" s="8"/>
      <c r="C36" s="4"/>
      <c r="D36" s="5"/>
      <c r="E36" s="9">
        <v>330.84</v>
      </c>
      <c r="F36" s="4"/>
      <c r="G36" s="5">
        <f t="shared" si="1"/>
        <v>330.84</v>
      </c>
      <c r="H36" s="9"/>
      <c r="I36" s="4"/>
      <c r="J36" s="5">
        <f t="shared" si="2"/>
        <v>0</v>
      </c>
      <c r="K36" s="9"/>
      <c r="L36" s="4"/>
      <c r="M36" s="5">
        <f t="shared" si="3"/>
        <v>0</v>
      </c>
      <c r="N36" s="15">
        <f t="shared" si="4"/>
        <v>330.84</v>
      </c>
    </row>
    <row r="37" spans="1:14" s="10" customFormat="1" ht="19.5" customHeight="1">
      <c r="A37" s="7" t="s">
        <v>37</v>
      </c>
      <c r="B37" s="8"/>
      <c r="C37" s="4"/>
      <c r="D37" s="5"/>
      <c r="E37" s="9">
        <v>272.28</v>
      </c>
      <c r="F37" s="4"/>
      <c r="G37" s="5">
        <f t="shared" si="1"/>
        <v>272.28</v>
      </c>
      <c r="H37" s="9"/>
      <c r="I37" s="4"/>
      <c r="J37" s="5">
        <f t="shared" si="2"/>
        <v>0</v>
      </c>
      <c r="K37" s="9"/>
      <c r="L37" s="4"/>
      <c r="M37" s="5">
        <f t="shared" si="3"/>
        <v>0</v>
      </c>
      <c r="N37" s="15">
        <f t="shared" si="4"/>
        <v>272.28</v>
      </c>
    </row>
    <row r="38" spans="1:14" s="10" customFormat="1" ht="19.5" customHeight="1">
      <c r="A38" s="7" t="s">
        <v>41</v>
      </c>
      <c r="B38" s="8"/>
      <c r="C38" s="4"/>
      <c r="D38" s="5"/>
      <c r="E38" s="9">
        <v>1274.4</v>
      </c>
      <c r="F38" s="4"/>
      <c r="G38" s="5">
        <f t="shared" si="1"/>
        <v>1274.4</v>
      </c>
      <c r="H38" s="9"/>
      <c r="I38" s="4"/>
      <c r="J38" s="5">
        <f t="shared" si="2"/>
        <v>0</v>
      </c>
      <c r="K38" s="9">
        <v>39151.44</v>
      </c>
      <c r="L38" s="4"/>
      <c r="M38" s="5">
        <f t="shared" si="3"/>
        <v>39151.44</v>
      </c>
      <c r="N38" s="15">
        <f t="shared" si="4"/>
        <v>40425.840000000004</v>
      </c>
    </row>
    <row r="39" spans="1:14" s="10" customFormat="1" ht="19.5" customHeight="1">
      <c r="A39" s="7" t="s">
        <v>28</v>
      </c>
      <c r="B39" s="8"/>
      <c r="C39" s="4"/>
      <c r="D39" s="5"/>
      <c r="E39" s="9">
        <v>3964.92</v>
      </c>
      <c r="F39" s="4"/>
      <c r="G39" s="5">
        <f t="shared" si="1"/>
        <v>3964.92</v>
      </c>
      <c r="H39" s="9"/>
      <c r="I39" s="4"/>
      <c r="J39" s="5">
        <f t="shared" si="2"/>
        <v>0</v>
      </c>
      <c r="K39" s="9"/>
      <c r="L39" s="4"/>
      <c r="M39" s="5">
        <f t="shared" si="3"/>
        <v>0</v>
      </c>
      <c r="N39" s="15">
        <f t="shared" si="4"/>
        <v>3964.92</v>
      </c>
    </row>
    <row r="40" spans="1:14" s="10" customFormat="1" ht="19.5" customHeight="1">
      <c r="A40" s="7" t="s">
        <v>27</v>
      </c>
      <c r="B40" s="8"/>
      <c r="C40" s="4"/>
      <c r="D40" s="5"/>
      <c r="E40" s="9">
        <v>8269.68</v>
      </c>
      <c r="F40" s="4"/>
      <c r="G40" s="5">
        <f t="shared" si="1"/>
        <v>8269.68</v>
      </c>
      <c r="H40" s="9">
        <v>57561.72</v>
      </c>
      <c r="I40" s="4"/>
      <c r="J40" s="5">
        <f t="shared" si="2"/>
        <v>57561.72</v>
      </c>
      <c r="K40" s="9">
        <v>92112</v>
      </c>
      <c r="L40" s="4"/>
      <c r="M40" s="5">
        <f t="shared" si="3"/>
        <v>92112</v>
      </c>
      <c r="N40" s="15">
        <f t="shared" si="4"/>
        <v>157943.4</v>
      </c>
    </row>
    <row r="41" spans="1:14" s="10" customFormat="1" ht="19.5" customHeight="1">
      <c r="A41" s="7" t="s">
        <v>40</v>
      </c>
      <c r="B41" s="8"/>
      <c r="C41" s="4"/>
      <c r="D41" s="5"/>
      <c r="E41" s="9">
        <v>17.76</v>
      </c>
      <c r="F41" s="4"/>
      <c r="G41" s="5">
        <f t="shared" si="1"/>
        <v>17.76</v>
      </c>
      <c r="H41" s="9"/>
      <c r="I41" s="4"/>
      <c r="J41" s="5">
        <f t="shared" si="2"/>
        <v>0</v>
      </c>
      <c r="K41" s="9"/>
      <c r="L41" s="4"/>
      <c r="M41" s="5">
        <f t="shared" si="3"/>
        <v>0</v>
      </c>
      <c r="N41" s="15">
        <f t="shared" si="4"/>
        <v>17.76</v>
      </c>
    </row>
    <row r="42" spans="1:14" s="10" customFormat="1" ht="19.5" customHeight="1">
      <c r="A42" s="7" t="s">
        <v>31</v>
      </c>
      <c r="B42" s="8"/>
      <c r="C42" s="4"/>
      <c r="D42" s="5"/>
      <c r="E42" s="9">
        <v>168.72</v>
      </c>
      <c r="F42" s="4"/>
      <c r="G42" s="5">
        <f t="shared" si="1"/>
        <v>168.72</v>
      </c>
      <c r="H42" s="9">
        <v>26835.73</v>
      </c>
      <c r="I42" s="4"/>
      <c r="J42" s="5">
        <f t="shared" si="2"/>
        <v>26835.73</v>
      </c>
      <c r="K42" s="9">
        <v>39992.04</v>
      </c>
      <c r="L42" s="4"/>
      <c r="M42" s="5">
        <f t="shared" si="3"/>
        <v>39992.04</v>
      </c>
      <c r="N42" s="15">
        <f t="shared" si="4"/>
        <v>66996.49</v>
      </c>
    </row>
    <row r="43" spans="1:14" s="10" customFormat="1" ht="19.5" customHeight="1">
      <c r="A43" s="7" t="s">
        <v>39</v>
      </c>
      <c r="B43" s="8"/>
      <c r="C43" s="4"/>
      <c r="D43" s="5"/>
      <c r="E43" s="9">
        <v>8491.68</v>
      </c>
      <c r="F43" s="4"/>
      <c r="G43" s="5">
        <f t="shared" si="1"/>
        <v>8491.68</v>
      </c>
      <c r="H43" s="9"/>
      <c r="I43" s="4"/>
      <c r="J43" s="5">
        <f t="shared" si="2"/>
        <v>0</v>
      </c>
      <c r="K43" s="9"/>
      <c r="L43" s="4"/>
      <c r="M43" s="5">
        <f t="shared" si="3"/>
        <v>0</v>
      </c>
      <c r="N43" s="15">
        <f t="shared" si="4"/>
        <v>8491.68</v>
      </c>
    </row>
    <row r="44" spans="1:14" s="10" customFormat="1" ht="19.5" customHeight="1">
      <c r="A44" s="7" t="s">
        <v>26</v>
      </c>
      <c r="B44" s="8"/>
      <c r="C44" s="4"/>
      <c r="D44" s="5"/>
      <c r="E44" s="9">
        <v>354</v>
      </c>
      <c r="F44" s="4"/>
      <c r="G44" s="5">
        <f t="shared" si="1"/>
        <v>354</v>
      </c>
      <c r="H44" s="9"/>
      <c r="I44" s="4"/>
      <c r="J44" s="5">
        <f t="shared" si="2"/>
        <v>0</v>
      </c>
      <c r="K44" s="9">
        <v>12583.2</v>
      </c>
      <c r="L44" s="4"/>
      <c r="M44" s="5">
        <f t="shared" si="3"/>
        <v>12583.2</v>
      </c>
      <c r="N44" s="15">
        <f t="shared" si="4"/>
        <v>12937.2</v>
      </c>
    </row>
    <row r="45" spans="1:14" s="10" customFormat="1" ht="19.5" customHeight="1">
      <c r="A45" s="7" t="s">
        <v>10</v>
      </c>
      <c r="B45" s="9">
        <v>5151.65</v>
      </c>
      <c r="C45" s="4"/>
      <c r="D45" s="5">
        <f t="shared" si="0"/>
        <v>5151.65</v>
      </c>
      <c r="E45" s="9">
        <f>1113126.48+56444.76</f>
        <v>1169571.24</v>
      </c>
      <c r="F45" s="4"/>
      <c r="G45" s="5">
        <f t="shared" si="1"/>
        <v>1169571.24</v>
      </c>
      <c r="H45" s="9">
        <f>337561.84+1654.28</f>
        <v>339216.12000000005</v>
      </c>
      <c r="I45" s="4"/>
      <c r="J45" s="5">
        <f t="shared" si="2"/>
        <v>339216.12000000005</v>
      </c>
      <c r="K45" s="9">
        <f>510957.84+42539.69+109.99</f>
        <v>553607.52</v>
      </c>
      <c r="L45" s="4"/>
      <c r="M45" s="5">
        <f t="shared" si="3"/>
        <v>553607.52</v>
      </c>
      <c r="N45" s="15">
        <f t="shared" si="4"/>
        <v>2067546.53</v>
      </c>
    </row>
    <row r="46" spans="1:14" s="6" customFormat="1" ht="22.5" customHeight="1">
      <c r="A46" s="17" t="s">
        <v>49</v>
      </c>
      <c r="B46" s="18">
        <f aca="true" t="shared" si="5" ref="B46:N46">SUM(B3:B45)</f>
        <v>5151.65</v>
      </c>
      <c r="C46" s="18">
        <f t="shared" si="5"/>
        <v>12933.740000000002</v>
      </c>
      <c r="D46" s="18">
        <f t="shared" si="5"/>
        <v>18085.39</v>
      </c>
      <c r="E46" s="18">
        <f t="shared" si="5"/>
        <v>1375591.82</v>
      </c>
      <c r="F46" s="18">
        <f t="shared" si="5"/>
        <v>0</v>
      </c>
      <c r="G46" s="18">
        <f t="shared" si="5"/>
        <v>1375591.82</v>
      </c>
      <c r="H46" s="18">
        <f t="shared" si="5"/>
        <v>9289595.47</v>
      </c>
      <c r="I46" s="18">
        <f t="shared" si="5"/>
        <v>46602.34000000001</v>
      </c>
      <c r="J46" s="18">
        <f t="shared" si="5"/>
        <v>9336197.809999999</v>
      </c>
      <c r="K46" s="18">
        <f t="shared" si="5"/>
        <v>2688498.2399999998</v>
      </c>
      <c r="L46" s="18">
        <f t="shared" si="5"/>
        <v>43306.54</v>
      </c>
      <c r="M46" s="18">
        <f t="shared" si="5"/>
        <v>2731804.78</v>
      </c>
      <c r="N46" s="16">
        <f t="shared" si="5"/>
        <v>13461679.799999997</v>
      </c>
    </row>
  </sheetData>
  <sheetProtection/>
  <mergeCells count="1">
    <mergeCell ref="A1:N1"/>
  </mergeCells>
  <printOptions horizontalCentered="1"/>
  <pageMargins left="0.46" right="0.38" top="0.42" bottom="0.32" header="0.31496062992125984" footer="0.4"/>
  <pageSetup fitToHeight="1" fitToWidth="1" horizontalDpi="300" verticalDpi="3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upm</cp:lastModifiedBy>
  <cp:lastPrinted>2016-07-28T21:45:38Z</cp:lastPrinted>
  <dcterms:modified xsi:type="dcterms:W3CDTF">2018-01-12T18:16:46Z</dcterms:modified>
  <cp:category/>
  <cp:version/>
  <cp:contentType/>
  <cp:contentStatus/>
</cp:coreProperties>
</file>