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23040" windowHeight="9380" tabRatio="601"/>
  </bookViews>
  <sheets>
    <sheet name="Resum C1 22" sheetId="10" r:id="rId1"/>
  </sheets>
  <calcPr calcId="152511"/>
</workbook>
</file>

<file path=xl/calcChain.xml><?xml version="1.0" encoding="utf-8"?>
<calcChain xmlns="http://schemas.openxmlformats.org/spreadsheetml/2006/main">
  <c r="J10" i="10" l="1"/>
  <c r="I19" i="10"/>
  <c r="E19" i="10"/>
  <c r="D19" i="10"/>
  <c r="C19" i="10"/>
  <c r="B19" i="10"/>
  <c r="H19" i="10"/>
  <c r="E23" i="10"/>
  <c r="K7" i="10"/>
  <c r="K9" i="10"/>
  <c r="J12" i="10"/>
  <c r="J29" i="10"/>
  <c r="I23" i="10"/>
  <c r="K20" i="10"/>
  <c r="D23" i="10"/>
  <c r="I27" i="10"/>
  <c r="G27" i="10"/>
  <c r="I12" i="10"/>
  <c r="B12" i="10"/>
  <c r="K21" i="10"/>
  <c r="K23" i="10"/>
  <c r="H12" i="10"/>
  <c r="G12" i="10"/>
  <c r="E12" i="10"/>
  <c r="K22" i="10"/>
  <c r="K11" i="10"/>
  <c r="J16" i="10"/>
  <c r="I16" i="10"/>
  <c r="H16" i="10"/>
  <c r="G16" i="10"/>
  <c r="F16" i="10"/>
  <c r="D16" i="10"/>
  <c r="C16" i="10"/>
  <c r="B16" i="10"/>
  <c r="E16" i="10"/>
  <c r="K10" i="10"/>
  <c r="K12" i="10"/>
  <c r="K29" i="10"/>
  <c r="J27" i="10"/>
  <c r="H27" i="10"/>
  <c r="B27" i="10"/>
  <c r="F27" i="10"/>
  <c r="F23" i="10"/>
  <c r="D27" i="10"/>
  <c r="C27" i="10"/>
  <c r="G23" i="10"/>
  <c r="J23" i="10"/>
  <c r="H23" i="10"/>
  <c r="H29" i="10"/>
  <c r="K15" i="10"/>
  <c r="K16" i="10"/>
  <c r="C12" i="10"/>
  <c r="C29" i="10"/>
  <c r="K8" i="10"/>
  <c r="K6" i="10"/>
  <c r="K26" i="10"/>
  <c r="K27" i="10"/>
  <c r="E27" i="10"/>
  <c r="E29" i="10"/>
  <c r="C23" i="10"/>
  <c r="B23" i="10"/>
  <c r="D12" i="10"/>
  <c r="D29" i="10"/>
  <c r="F12" i="10"/>
  <c r="F29" i="10"/>
  <c r="K19" i="10"/>
  <c r="I29" i="10"/>
  <c r="G29" i="10"/>
  <c r="B29" i="10"/>
</calcChain>
</file>

<file path=xl/sharedStrings.xml><?xml version="1.0" encoding="utf-8"?>
<sst xmlns="http://schemas.openxmlformats.org/spreadsheetml/2006/main" count="23" uniqueCount="20">
  <si>
    <t>TOTAL</t>
  </si>
  <si>
    <t>FUNCIONARIO (PAS)</t>
  </si>
  <si>
    <t>LABORALES (PAS)</t>
  </si>
  <si>
    <t xml:space="preserve">TOTAL PROGRAMAS </t>
  </si>
  <si>
    <t>PDI COMPLEMENTOS</t>
  </si>
  <si>
    <t>PDI Complementos Invest.</t>
  </si>
  <si>
    <t>JUBIL., INVAL. Y FALL.</t>
  </si>
  <si>
    <t>PROGRAMA 501</t>
  </si>
  <si>
    <t>TOTAL 501</t>
  </si>
  <si>
    <t xml:space="preserve">PDI </t>
  </si>
  <si>
    <t>LABORALES (ITD)</t>
  </si>
  <si>
    <t>PROGRAMA 321M</t>
  </si>
  <si>
    <t>PROGRAMA 322C</t>
  </si>
  <si>
    <t>TOTAL 321M</t>
  </si>
  <si>
    <t>TOTAL 322C</t>
  </si>
  <si>
    <t>PROGRAMA 466A</t>
  </si>
  <si>
    <t>TOTAL 466A</t>
  </si>
  <si>
    <t>OTRO PERSONAL</t>
  </si>
  <si>
    <t>BENEFICIOS SOCIALES. Ayuda al Transporte</t>
  </si>
  <si>
    <t xml:space="preserve"> RESUMEN CAPÍTULO 1 - PRESUPUESTO 2022 (CENTRO 30.04)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</si>
</sst>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4" formatCode="#,##0.00\ "/>
    <numFmt numFmtId="201" formatCode="#,##0\ "/>
  </numFmts>
  <fonts count="9">
    <font>
      <sz val="10"/>
      <name val="Geneva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2" fontId="2" fillId="0" borderId="0" xfId="0" applyNumberFormat="1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94" fontId="2" fillId="0" borderId="0" xfId="0" applyNumberFormat="1" applyFont="1" applyBorder="1"/>
    <xf numFmtId="201" fontId="1" fillId="0" borderId="0" xfId="0" applyNumberFormat="1" applyFont="1" applyAlignment="1"/>
    <xf numFmtId="4" fontId="1" fillId="0" borderId="0" xfId="0" applyNumberFormat="1" applyFont="1"/>
    <xf numFmtId="194" fontId="1" fillId="0" borderId="0" xfId="0" applyNumberFormat="1" applyFont="1"/>
    <xf numFmtId="194" fontId="2" fillId="0" borderId="4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left" vertical="center" wrapText="1" indent="1"/>
    </xf>
    <xf numFmtId="194" fontId="3" fillId="2" borderId="3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3" fillId="0" borderId="4" xfId="0" applyNumberFormat="1" applyFont="1" applyBorder="1" applyAlignment="1">
      <alignment horizontal="left" vertical="center" indent="1"/>
    </xf>
    <xf numFmtId="4" fontId="2" fillId="0" borderId="4" xfId="0" applyNumberFormat="1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194" fontId="3" fillId="0" borderId="4" xfId="0" applyNumberFormat="1" applyFont="1" applyBorder="1" applyAlignment="1">
      <alignment vertical="center"/>
    </xf>
    <xf numFmtId="201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2" fillId="0" borderId="5" xfId="0" applyNumberFormat="1" applyFont="1" applyBorder="1" applyAlignment="1">
      <alignment horizontal="left" vertical="center" indent="1"/>
    </xf>
    <xf numFmtId="194" fontId="2" fillId="0" borderId="5" xfId="0" applyNumberFormat="1" applyFont="1" applyBorder="1" applyAlignment="1">
      <alignment vertical="center"/>
    </xf>
    <xf numFmtId="194" fontId="6" fillId="0" borderId="4" xfId="0" applyNumberFormat="1" applyFont="1" applyBorder="1" applyAlignment="1">
      <alignment vertical="center"/>
    </xf>
    <xf numFmtId="4" fontId="2" fillId="0" borderId="4" xfId="0" applyNumberFormat="1" applyFont="1" applyBorder="1" applyAlignment="1">
      <alignment horizontal="left" vertical="center" wrapText="1" indent="1"/>
    </xf>
    <xf numFmtId="194" fontId="7" fillId="0" borderId="4" xfId="0" applyNumberFormat="1" applyFont="1" applyBorder="1" applyAlignment="1">
      <alignment vertical="center"/>
    </xf>
    <xf numFmtId="4" fontId="8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workbookViewId="0"/>
  </sheetViews>
  <sheetFormatPr baseColWidth="10" defaultColWidth="11.453125" defaultRowHeight="12.5"/>
  <cols>
    <col min="1" max="1" width="22.1796875" style="1" customWidth="1"/>
    <col min="2" max="5" width="13.1796875" style="1" customWidth="1"/>
    <col min="6" max="6" width="10.81640625" style="1" customWidth="1"/>
    <col min="7" max="7" width="12.54296875" style="1" customWidth="1"/>
    <col min="8" max="8" width="10.453125" style="1" customWidth="1"/>
    <col min="9" max="9" width="13.1796875" style="1" customWidth="1"/>
    <col min="10" max="10" width="12.1796875" style="1" customWidth="1"/>
    <col min="11" max="11" width="13.81640625" style="1" customWidth="1"/>
    <col min="12" max="16384" width="11.453125" style="1"/>
  </cols>
  <sheetData>
    <row r="1" spans="1:13" ht="20.25" customHeight="1">
      <c r="A1" s="6" t="s">
        <v>19</v>
      </c>
      <c r="B1" s="7"/>
      <c r="C1" s="7"/>
      <c r="D1" s="7"/>
      <c r="E1" s="7"/>
      <c r="F1" s="7"/>
      <c r="G1" s="7"/>
      <c r="H1" s="7"/>
      <c r="I1" s="7"/>
      <c r="J1" s="7"/>
      <c r="K1" s="6"/>
    </row>
    <row r="2" spans="1:13" ht="15" customHeight="1"/>
    <row r="3" spans="1:13" ht="23.25" customHeight="1">
      <c r="A3" s="13"/>
      <c r="B3" s="13">
        <v>120</v>
      </c>
      <c r="C3" s="13">
        <v>121</v>
      </c>
      <c r="D3" s="14">
        <v>130</v>
      </c>
      <c r="E3" s="13">
        <v>133</v>
      </c>
      <c r="F3" s="13">
        <v>143</v>
      </c>
      <c r="G3" s="13">
        <v>150</v>
      </c>
      <c r="H3" s="13">
        <v>151</v>
      </c>
      <c r="I3" s="13">
        <v>160</v>
      </c>
      <c r="J3" s="13">
        <v>162</v>
      </c>
      <c r="K3" s="13" t="s">
        <v>0</v>
      </c>
    </row>
    <row r="4" spans="1:13" ht="6.75" customHeight="1">
      <c r="B4" s="9"/>
      <c r="C4" s="9"/>
      <c r="K4" s="10"/>
    </row>
    <row r="5" spans="1:13" s="2" customFormat="1" ht="18" customHeight="1">
      <c r="A5" s="18" t="s">
        <v>11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3" s="2" customFormat="1" ht="15.75" customHeight="1">
      <c r="A6" s="19" t="s">
        <v>4</v>
      </c>
      <c r="B6" s="12"/>
      <c r="C6" s="12">
        <v>1471146.71</v>
      </c>
      <c r="D6" s="12">
        <v>13960.82</v>
      </c>
      <c r="E6" s="12">
        <v>404725.27</v>
      </c>
      <c r="F6" s="12"/>
      <c r="G6" s="12"/>
      <c r="H6" s="12"/>
      <c r="I6" s="12">
        <v>134398.23000000001</v>
      </c>
      <c r="J6" s="26"/>
      <c r="K6" s="12">
        <f t="shared" ref="K6:K11" si="0">SUM(B6:J6)</f>
        <v>2024231.03</v>
      </c>
    </row>
    <row r="7" spans="1:13" s="2" customFormat="1" ht="15.75" customHeight="1">
      <c r="A7" s="19" t="s">
        <v>17</v>
      </c>
      <c r="B7" s="12"/>
      <c r="C7" s="12"/>
      <c r="D7" s="12"/>
      <c r="E7" s="12"/>
      <c r="F7" s="12">
        <v>118518.19</v>
      </c>
      <c r="G7" s="12"/>
      <c r="H7" s="12"/>
      <c r="I7" s="12">
        <v>400</v>
      </c>
      <c r="J7" s="12"/>
      <c r="K7" s="12">
        <f t="shared" si="0"/>
        <v>118918.19</v>
      </c>
    </row>
    <row r="8" spans="1:13" s="2" customFormat="1" ht="15.75" customHeight="1">
      <c r="A8" s="19" t="s">
        <v>1</v>
      </c>
      <c r="B8" s="12">
        <v>11922186.09</v>
      </c>
      <c r="C8" s="12">
        <v>17056117.66</v>
      </c>
      <c r="D8" s="12"/>
      <c r="E8" s="12"/>
      <c r="F8" s="12"/>
      <c r="G8" s="12">
        <v>2950579.05</v>
      </c>
      <c r="H8" s="12">
        <v>79230.91</v>
      </c>
      <c r="I8" s="12">
        <v>8376559.7300000004</v>
      </c>
      <c r="J8" s="26"/>
      <c r="K8" s="12">
        <f t="shared" si="0"/>
        <v>40384673.439999998</v>
      </c>
    </row>
    <row r="9" spans="1:13" s="2" customFormat="1" ht="15.75" customHeight="1">
      <c r="A9" s="19" t="s">
        <v>2</v>
      </c>
      <c r="B9" s="12"/>
      <c r="C9" s="12"/>
      <c r="D9" s="12">
        <v>30774351</v>
      </c>
      <c r="E9" s="12"/>
      <c r="F9" s="12"/>
      <c r="G9" s="12"/>
      <c r="H9" s="12"/>
      <c r="I9" s="12">
        <v>10468311.699999999</v>
      </c>
      <c r="J9" s="26"/>
      <c r="K9" s="12">
        <f t="shared" si="0"/>
        <v>41242662.700000003</v>
      </c>
      <c r="M9" s="5"/>
    </row>
    <row r="10" spans="1:13" s="2" customFormat="1" ht="15.75" customHeight="1">
      <c r="A10" s="19" t="s">
        <v>6</v>
      </c>
      <c r="B10" s="26"/>
      <c r="C10" s="26"/>
      <c r="D10" s="26"/>
      <c r="E10" s="26"/>
      <c r="F10" s="26"/>
      <c r="G10" s="26"/>
      <c r="H10" s="26"/>
      <c r="I10" s="26"/>
      <c r="J10" s="12">
        <f>1435073.46+0.01</f>
        <v>1435073.47</v>
      </c>
      <c r="K10" s="12">
        <f t="shared" si="0"/>
        <v>1435073.47</v>
      </c>
    </row>
    <row r="11" spans="1:13" s="2" customFormat="1" ht="27.75" customHeight="1">
      <c r="A11" s="27" t="s">
        <v>18</v>
      </c>
      <c r="B11" s="26"/>
      <c r="C11" s="26"/>
      <c r="D11" s="26"/>
      <c r="E11" s="26"/>
      <c r="F11" s="26"/>
      <c r="G11" s="26"/>
      <c r="H11" s="26"/>
      <c r="J11" s="12">
        <v>76500</v>
      </c>
      <c r="K11" s="12">
        <f t="shared" si="0"/>
        <v>76500</v>
      </c>
    </row>
    <row r="12" spans="1:13" s="2" customFormat="1" ht="18" customHeight="1">
      <c r="A12" s="18" t="s">
        <v>13</v>
      </c>
      <c r="B12" s="21">
        <f t="shared" ref="B12:I12" si="1">SUM(B6:B11)</f>
        <v>11922186.09</v>
      </c>
      <c r="C12" s="21">
        <f t="shared" si="1"/>
        <v>18527264.370000001</v>
      </c>
      <c r="D12" s="21">
        <f t="shared" si="1"/>
        <v>30788311.82</v>
      </c>
      <c r="E12" s="21">
        <f t="shared" si="1"/>
        <v>404725.27</v>
      </c>
      <c r="F12" s="21">
        <f t="shared" si="1"/>
        <v>118518.19</v>
      </c>
      <c r="G12" s="21">
        <f t="shared" si="1"/>
        <v>2950579.05</v>
      </c>
      <c r="H12" s="21">
        <f t="shared" si="1"/>
        <v>79230.91</v>
      </c>
      <c r="I12" s="21">
        <f t="shared" si="1"/>
        <v>18979669.66</v>
      </c>
      <c r="J12" s="21">
        <f>SUM(J6:J11)</f>
        <v>1511573.47</v>
      </c>
      <c r="K12" s="21">
        <f>SUM(K6:K11)</f>
        <v>85282058.829999998</v>
      </c>
    </row>
    <row r="13" spans="1:13" ht="6.75" customHeight="1">
      <c r="A13" s="20"/>
      <c r="B13" s="22"/>
      <c r="C13" s="22"/>
      <c r="D13" s="17"/>
      <c r="E13" s="17"/>
      <c r="F13" s="17"/>
      <c r="G13" s="17"/>
      <c r="H13" s="17"/>
      <c r="I13" s="17"/>
      <c r="J13" s="17"/>
      <c r="K13" s="23"/>
    </row>
    <row r="14" spans="1:13" s="2" customFormat="1" ht="18" hidden="1" customHeight="1">
      <c r="A14" s="18" t="s">
        <v>7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s="2" customFormat="1" ht="14.25" hidden="1" customHeight="1">
      <c r="A15" s="19" t="s">
        <v>10</v>
      </c>
      <c r="B15" s="21"/>
      <c r="C15" s="12"/>
      <c r="D15" s="12"/>
      <c r="E15" s="12"/>
      <c r="F15" s="12"/>
      <c r="G15" s="12"/>
      <c r="H15" s="21"/>
      <c r="I15" s="12"/>
      <c r="J15" s="12"/>
      <c r="K15" s="12">
        <f>SUM(B15:J15)</f>
        <v>0</v>
      </c>
    </row>
    <row r="16" spans="1:13" s="2" customFormat="1" ht="18" hidden="1" customHeight="1">
      <c r="A16" s="18" t="s">
        <v>8</v>
      </c>
      <c r="B16" s="21">
        <f t="shared" ref="B16:J16" si="2">SUM(B15)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>SUM(K15:K15)</f>
        <v>0</v>
      </c>
    </row>
    <row r="17" spans="1:11" s="2" customFormat="1" ht="14.25" hidden="1" customHeight="1">
      <c r="A17" s="24"/>
      <c r="B17" s="25"/>
      <c r="C17" s="25"/>
      <c r="D17" s="25"/>
      <c r="E17" s="25"/>
      <c r="F17" s="25"/>
      <c r="G17" s="25"/>
      <c r="H17" s="25"/>
      <c r="I17" s="25"/>
      <c r="J17" s="25"/>
      <c r="K17" s="25"/>
    </row>
    <row r="18" spans="1:11" s="2" customFormat="1" ht="18" customHeight="1">
      <c r="A18" s="18" t="s">
        <v>12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s="2" customFormat="1" ht="15.75" customHeight="1">
      <c r="A19" s="19" t="s">
        <v>9</v>
      </c>
      <c r="B19" s="12">
        <f>8070126.66+23669702.73</f>
        <v>31739829.390000001</v>
      </c>
      <c r="C19" s="12">
        <f>16501786.11+30565845.77</f>
        <v>47067631.879999995</v>
      </c>
      <c r="D19" s="12">
        <f>151861.6+280712.19</f>
        <v>432573.79000000004</v>
      </c>
      <c r="E19" s="12">
        <f>7259563.61+26690995.9</f>
        <v>33950559.509999998</v>
      </c>
      <c r="F19" s="12"/>
      <c r="G19" s="12"/>
      <c r="H19" s="12">
        <f>20808</f>
        <v>20808</v>
      </c>
      <c r="I19" s="12">
        <f>2423800.17+11822575.7</f>
        <v>14246375.869999999</v>
      </c>
      <c r="J19" s="12"/>
      <c r="K19" s="12">
        <f>SUM(B19:J19)</f>
        <v>127457778.44</v>
      </c>
    </row>
    <row r="20" spans="1:11" s="2" customFormat="1" ht="15.75" hidden="1" customHeight="1">
      <c r="A20" s="19" t="s">
        <v>17</v>
      </c>
      <c r="B20" s="12"/>
      <c r="C20" s="12"/>
      <c r="D20" s="12"/>
      <c r="E20" s="12"/>
      <c r="F20" s="12"/>
      <c r="G20" s="12"/>
      <c r="H20" s="12"/>
      <c r="I20" s="12"/>
      <c r="J20" s="12"/>
      <c r="K20" s="12">
        <f>SUM(B20:J20)</f>
        <v>0</v>
      </c>
    </row>
    <row r="21" spans="1:11" s="2" customFormat="1" ht="15.75" customHeight="1">
      <c r="A21" s="19" t="s">
        <v>6</v>
      </c>
      <c r="B21" s="26"/>
      <c r="C21" s="26"/>
      <c r="D21" s="26"/>
      <c r="E21" s="26"/>
      <c r="F21" s="26"/>
      <c r="G21" s="26"/>
      <c r="H21" s="26"/>
      <c r="I21" s="26"/>
      <c r="J21" s="12">
        <v>1359015.22</v>
      </c>
      <c r="K21" s="12">
        <f>SUM(B21:J21)</f>
        <v>1359015.22</v>
      </c>
    </row>
    <row r="22" spans="1:11" s="2" customFormat="1" ht="27.75" customHeight="1">
      <c r="A22" s="27" t="s">
        <v>18</v>
      </c>
      <c r="B22" s="26"/>
      <c r="C22" s="26"/>
      <c r="D22" s="26"/>
      <c r="E22" s="26"/>
      <c r="F22" s="26"/>
      <c r="G22" s="26"/>
      <c r="H22" s="26"/>
      <c r="J22" s="12">
        <v>76500</v>
      </c>
      <c r="K22" s="12">
        <f>SUM(B22:J22)</f>
        <v>76500</v>
      </c>
    </row>
    <row r="23" spans="1:11" s="2" customFormat="1" ht="18" customHeight="1">
      <c r="A23" s="18" t="s">
        <v>14</v>
      </c>
      <c r="B23" s="21">
        <f t="shared" ref="B23:K23" si="3">SUM(B19:B22)</f>
        <v>31739829.390000001</v>
      </c>
      <c r="C23" s="21">
        <f t="shared" si="3"/>
        <v>47067631.879999995</v>
      </c>
      <c r="D23" s="21">
        <f t="shared" si="3"/>
        <v>432573.79000000004</v>
      </c>
      <c r="E23" s="21">
        <f t="shared" si="3"/>
        <v>33950559.509999998</v>
      </c>
      <c r="F23" s="21">
        <f t="shared" si="3"/>
        <v>0</v>
      </c>
      <c r="G23" s="21">
        <f t="shared" si="3"/>
        <v>0</v>
      </c>
      <c r="H23" s="21">
        <f t="shared" si="3"/>
        <v>20808</v>
      </c>
      <c r="I23" s="21">
        <f t="shared" si="3"/>
        <v>14246375.869999999</v>
      </c>
      <c r="J23" s="21">
        <f>SUM(J19:J22)</f>
        <v>1435515.22</v>
      </c>
      <c r="K23" s="21">
        <f t="shared" si="3"/>
        <v>128893293.66</v>
      </c>
    </row>
    <row r="24" spans="1:11" ht="6.75" customHeight="1">
      <c r="A24" s="20"/>
      <c r="B24" s="22"/>
      <c r="C24" s="22"/>
      <c r="D24" s="17"/>
      <c r="E24" s="17"/>
      <c r="F24" s="17"/>
      <c r="G24" s="17"/>
      <c r="H24" s="17"/>
      <c r="I24" s="17"/>
      <c r="J24" s="17"/>
      <c r="K24" s="23"/>
    </row>
    <row r="25" spans="1:11" s="2" customFormat="1" ht="18" customHeight="1">
      <c r="A25" s="18" t="s">
        <v>15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s="2" customFormat="1" ht="15.75" customHeight="1">
      <c r="A26" s="19" t="s">
        <v>5</v>
      </c>
      <c r="B26" s="28"/>
      <c r="C26" s="26"/>
      <c r="D26" s="12">
        <v>4342.63</v>
      </c>
      <c r="E26" s="12">
        <v>985415.02</v>
      </c>
      <c r="F26" s="26"/>
      <c r="G26" s="12">
        <v>5523659.0499999998</v>
      </c>
      <c r="H26" s="21"/>
      <c r="I26" s="12">
        <v>317712.21000000002</v>
      </c>
      <c r="J26" s="26"/>
      <c r="K26" s="12">
        <f>SUM(B26:J26)</f>
        <v>6831128.9100000001</v>
      </c>
    </row>
    <row r="27" spans="1:11" s="2" customFormat="1" ht="18" customHeight="1">
      <c r="A27" s="18" t="s">
        <v>16</v>
      </c>
      <c r="B27" s="21">
        <f t="shared" ref="B27:J27" si="4">SUM(B26)</f>
        <v>0</v>
      </c>
      <c r="C27" s="21">
        <f t="shared" si="4"/>
        <v>0</v>
      </c>
      <c r="D27" s="21">
        <f t="shared" si="4"/>
        <v>4342.63</v>
      </c>
      <c r="E27" s="21">
        <f t="shared" si="4"/>
        <v>985415.02</v>
      </c>
      <c r="F27" s="21">
        <f t="shared" si="4"/>
        <v>0</v>
      </c>
      <c r="G27" s="21">
        <f t="shared" si="4"/>
        <v>5523659.0499999998</v>
      </c>
      <c r="H27" s="21">
        <f t="shared" si="4"/>
        <v>0</v>
      </c>
      <c r="I27" s="21">
        <f t="shared" si="4"/>
        <v>317712.21000000002</v>
      </c>
      <c r="J27" s="21">
        <f t="shared" si="4"/>
        <v>0</v>
      </c>
      <c r="K27" s="21">
        <f>SUM(K26:K26)</f>
        <v>6831128.9100000001</v>
      </c>
    </row>
    <row r="28" spans="1:11" ht="6.75" customHeight="1">
      <c r="B28" s="9"/>
      <c r="C28" s="9"/>
      <c r="K28" s="10"/>
    </row>
    <row r="29" spans="1:11" s="2" customFormat="1" ht="23.25" customHeight="1">
      <c r="A29" s="15" t="s">
        <v>3</v>
      </c>
      <c r="B29" s="16">
        <f>SUM(B12+B16+B23+B27)</f>
        <v>43662015.480000004</v>
      </c>
      <c r="C29" s="16">
        <f t="shared" ref="C29:K29" si="5">SUM(C12+C16+C23+C27)</f>
        <v>65594896.25</v>
      </c>
      <c r="D29" s="16">
        <f t="shared" si="5"/>
        <v>31225228.239999998</v>
      </c>
      <c r="E29" s="16">
        <f t="shared" si="5"/>
        <v>35340699.800000004</v>
      </c>
      <c r="F29" s="16">
        <f t="shared" si="5"/>
        <v>118518.19</v>
      </c>
      <c r="G29" s="16">
        <f t="shared" si="5"/>
        <v>8474238.0999999996</v>
      </c>
      <c r="H29" s="16">
        <f t="shared" si="5"/>
        <v>100038.91</v>
      </c>
      <c r="I29" s="16">
        <f t="shared" si="5"/>
        <v>33543757.740000002</v>
      </c>
      <c r="J29" s="16">
        <f t="shared" si="5"/>
        <v>2947088.69</v>
      </c>
      <c r="K29" s="16">
        <f t="shared" si="5"/>
        <v>221006481.40000001</v>
      </c>
    </row>
    <row r="30" spans="1:11" s="2" customFormat="1" ht="0.75" hidden="1" customHeight="1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1:11" ht="14.25" customHeight="1"/>
    <row r="32" spans="1:11">
      <c r="B32" s="9"/>
      <c r="C32" s="9"/>
      <c r="K32" s="10"/>
    </row>
    <row r="33" spans="4:11">
      <c r="D33" s="8"/>
      <c r="K33" s="29"/>
    </row>
    <row r="34" spans="4:11">
      <c r="D34" s="8"/>
      <c r="G34" s="10"/>
      <c r="J34" s="11"/>
    </row>
    <row r="35" spans="4:11">
      <c r="D35" s="8"/>
      <c r="J35" s="10"/>
      <c r="K35" s="10"/>
    </row>
    <row r="37" spans="4:11">
      <c r="D37" s="11"/>
    </row>
  </sheetData>
  <printOptions horizontalCentered="1"/>
  <pageMargins left="0.39370078740157483" right="0.19685039370078741" top="1.03" bottom="0.39370078740157483" header="0" footer="0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 C1 22</vt:lpstr>
    </vt:vector>
  </TitlesOfParts>
  <Company>U.P.M.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U.P.M.</dc:creator>
  <cp:lastModifiedBy>ines.garcia</cp:lastModifiedBy>
  <cp:lastPrinted>2021-12-01T15:25:21Z</cp:lastPrinted>
  <dcterms:created xsi:type="dcterms:W3CDTF">2001-01-10T10:58:15Z</dcterms:created>
  <dcterms:modified xsi:type="dcterms:W3CDTF">2022-03-16T13:27:11Z</dcterms:modified>
</cp:coreProperties>
</file>