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61" activeTab="0"/>
  </bookViews>
  <sheets>
    <sheet name="CUADRO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<sst xmlns="http://schemas.openxmlformats.org/spreadsheetml/2006/main" count="78" uniqueCount="56">
  <si>
    <t xml:space="preserve"> </t>
  </si>
  <si>
    <t>Previsiones Iniciales</t>
  </si>
  <si>
    <t>Modif. Previs. Aumento</t>
  </si>
  <si>
    <t>Previsiones Definitivas</t>
  </si>
  <si>
    <t>Derechos Recon. Netos</t>
  </si>
  <si>
    <t>Recaudación Neta</t>
  </si>
  <si>
    <t>Pend. Cobro</t>
  </si>
  <si>
    <t xml:space="preserve">Art. </t>
  </si>
  <si>
    <t>Denominación</t>
  </si>
  <si>
    <t xml:space="preserve">Precios Públicos </t>
  </si>
  <si>
    <t xml:space="preserve">Venta de bienes </t>
  </si>
  <si>
    <t>Reintegros de operaciones corrientes</t>
  </si>
  <si>
    <t>Otros Ingresos procedentes  de prestación de servicios</t>
  </si>
  <si>
    <t xml:space="preserve">Otros Ingresos </t>
  </si>
  <si>
    <t>TOTAL CAPÍTULO III</t>
  </si>
  <si>
    <t>De Organismos Autónomos</t>
  </si>
  <si>
    <t xml:space="preserve">De Empresas Privadas </t>
  </si>
  <si>
    <t>De Familias e Instituciones sin fines de lucro</t>
  </si>
  <si>
    <t>TOTAL CAPÍTULO IV</t>
  </si>
  <si>
    <t>Intereses de Depósitos</t>
  </si>
  <si>
    <t>Dividendos y Participaciones en beneficios</t>
  </si>
  <si>
    <t>Rentas de Bienes Inmuebles</t>
  </si>
  <si>
    <t>Productos de Concesiones y Aprovechamientos Especiales</t>
  </si>
  <si>
    <t>Del Exterior</t>
  </si>
  <si>
    <t>Remanente Tesorería</t>
  </si>
  <si>
    <t>TOTAL CAPÍTULO V</t>
  </si>
  <si>
    <t>TOTAL DE OPERACIONES CORRIENTES</t>
  </si>
  <si>
    <t>TOTAL DE OPERACIONES DE CAPITAL</t>
  </si>
  <si>
    <t xml:space="preserve">TOTAL OPERACIONES FINANCIERAS </t>
  </si>
  <si>
    <t>TOTAL ESTADO DE INGRESOS</t>
  </si>
  <si>
    <t>Grado de ejecución %</t>
  </si>
  <si>
    <t>TOTAL OPERACIONES NO FINANCIERAS</t>
  </si>
  <si>
    <t>De Comunidades Autónomas</t>
  </si>
  <si>
    <t>Transf. y Subv. de la Administración del Estado</t>
  </si>
  <si>
    <t>Transf. y Subv. de Organismos Autónomos</t>
  </si>
  <si>
    <t>Transf. Y Subv.Corr. de Comunidades Autónomas</t>
  </si>
  <si>
    <t xml:space="preserve">Transf. y Subv. Corr. de Empresas Privadas </t>
  </si>
  <si>
    <t xml:space="preserve">Trans. y Subv.Corr. C. Exterior </t>
  </si>
  <si>
    <t>Trans. y Subv. de Cap. de la Administración del Estado</t>
  </si>
  <si>
    <t>Enajenación de acciones fuera del sector público</t>
  </si>
  <si>
    <t>TOTAL CAPÍTULO VII</t>
  </si>
  <si>
    <t>TOTAL CAPÍTULO VIII</t>
  </si>
  <si>
    <t>TOTAL CAPÍTULO IX</t>
  </si>
  <si>
    <t>Préstamos recibidos del interior</t>
  </si>
  <si>
    <t>De otros OO. Públicos</t>
  </si>
  <si>
    <t>TOTAL CAPÍTULO VI</t>
  </si>
  <si>
    <t>Reintegros préstamos concedidos fuera Sector Público</t>
  </si>
  <si>
    <t>Devolución de depósitos y fianzas</t>
  </si>
  <si>
    <t>Enajenación de terrenos</t>
  </si>
  <si>
    <t>De Corporaciones Locales</t>
  </si>
  <si>
    <t>De Entidades Empresariales y Otros Entes Públicos</t>
  </si>
  <si>
    <t>De Agencias Estatales y otras Ent. con presup. Lim.</t>
  </si>
  <si>
    <t>Transf. y Subv.de Soc. Merc. Estat., Ent. Emp. y otros Org. Púb.</t>
  </si>
  <si>
    <t>Subvenciones Corrientes de Corporaciones Locales</t>
  </si>
  <si>
    <t>Otros Ingresos Patrimoniales</t>
  </si>
  <si>
    <t>Cuadro 2. Liquidación del Presupuesto de Ingresos por artículos. Año 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</si>
</sst>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_);\-#,##0.00"/>
    <numFmt numFmtId="175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4" fontId="20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wrapText="1"/>
    </xf>
    <xf numFmtId="4" fontId="21" fillId="33" borderId="1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wrapText="1"/>
    </xf>
    <xf numFmtId="4" fontId="20" fillId="0" borderId="1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44" fillId="0" borderId="10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right"/>
    </xf>
    <xf numFmtId="4" fontId="21" fillId="0" borderId="0" xfId="0" applyNumberFormat="1" applyFont="1" applyBorder="1" applyAlignment="1">
      <alignment/>
    </xf>
    <xf numFmtId="4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vertical="center"/>
    </xf>
    <xf numFmtId="4" fontId="45" fillId="34" borderId="11" xfId="0" applyNumberFormat="1" applyFont="1" applyFill="1" applyBorder="1" applyAlignment="1">
      <alignment horizontal="right" vertical="top" wrapText="1"/>
    </xf>
    <xf numFmtId="4" fontId="45" fillId="34" borderId="12" xfId="0" applyNumberFormat="1" applyFont="1" applyFill="1" applyBorder="1" applyAlignment="1">
      <alignment horizontal="right" vertical="top" wrapText="1"/>
    </xf>
    <xf numFmtId="4" fontId="45" fillId="34" borderId="10" xfId="0" applyNumberFormat="1" applyFont="1" applyFill="1" applyBorder="1" applyAlignment="1">
      <alignment horizontal="right" vertical="top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4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zoomScale="120" zoomScaleNormal="120" zoomScalePageLayoutView="0" workbookViewId="0" topLeftCell="A25">
      <selection activeCell="O47" sqref="O47"/>
    </sheetView>
  </sheetViews>
  <sheetFormatPr defaultColWidth="11.421875" defaultRowHeight="12.75"/>
  <cols>
    <col min="1" max="1" width="4.00390625" style="5" customWidth="1"/>
    <col min="2" max="2" width="42.7109375" style="6" customWidth="1"/>
    <col min="3" max="3" width="11.57421875" style="3" customWidth="1"/>
    <col min="4" max="4" width="11.00390625" style="3" customWidth="1"/>
    <col min="5" max="5" width="12.00390625" style="3" customWidth="1"/>
    <col min="6" max="6" width="12.140625" style="3" customWidth="1"/>
    <col min="7" max="7" width="11.8515625" style="3" customWidth="1"/>
    <col min="8" max="8" width="10.7109375" style="3" customWidth="1"/>
    <col min="9" max="9" width="9.140625" style="17" customWidth="1"/>
    <col min="10" max="10" width="11.421875" style="3" customWidth="1"/>
    <col min="11" max="12" width="11.7109375" style="3" bestFit="1" customWidth="1"/>
    <col min="13" max="13" width="11.421875" style="3" customWidth="1"/>
    <col min="14" max="14" width="11.7109375" style="3" bestFit="1" customWidth="1"/>
    <col min="15" max="16384" width="11.421875" style="3" customWidth="1"/>
  </cols>
  <sheetData>
    <row r="1" spans="1:9" s="1" customFormat="1" ht="24" customHeight="1">
      <c r="A1" s="33" t="s">
        <v>55</v>
      </c>
      <c r="B1" s="33"/>
      <c r="C1" s="33"/>
      <c r="D1" s="33"/>
      <c r="E1" s="33"/>
      <c r="F1" s="33"/>
      <c r="G1" s="33"/>
      <c r="H1" s="33"/>
      <c r="I1" s="33"/>
    </row>
    <row r="2" spans="1:9" s="2" customFormat="1" ht="24.75" customHeight="1">
      <c r="A2" s="8" t="s">
        <v>7</v>
      </c>
      <c r="B2" s="8" t="s">
        <v>8</v>
      </c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8" t="s">
        <v>6</v>
      </c>
      <c r="I2" s="10" t="s">
        <v>30</v>
      </c>
    </row>
    <row r="3" spans="1:11" ht="12" customHeight="1">
      <c r="A3" s="12">
        <v>31</v>
      </c>
      <c r="B3" s="13" t="s">
        <v>9</v>
      </c>
      <c r="C3" s="28">
        <v>66148837.04</v>
      </c>
      <c r="D3" s="28">
        <f>E3-C3</f>
        <v>0</v>
      </c>
      <c r="E3" s="28">
        <v>66148837.04</v>
      </c>
      <c r="F3" s="28">
        <v>51410128.42</v>
      </c>
      <c r="G3" s="28">
        <v>42955226.14</v>
      </c>
      <c r="H3" s="28">
        <v>8454902.28</v>
      </c>
      <c r="I3" s="16">
        <f>F3*100/E3</f>
        <v>77.71886962867156</v>
      </c>
      <c r="J3" s="7"/>
      <c r="K3" s="3" t="s">
        <v>0</v>
      </c>
    </row>
    <row r="4" spans="1:11" ht="12" customHeight="1">
      <c r="A4" s="12">
        <v>32</v>
      </c>
      <c r="B4" s="13" t="s">
        <v>12</v>
      </c>
      <c r="C4" s="28">
        <v>24902070.7</v>
      </c>
      <c r="D4" s="28">
        <f>E4-C4</f>
        <v>0</v>
      </c>
      <c r="E4" s="28">
        <v>24902070.7</v>
      </c>
      <c r="F4" s="28">
        <v>19785989.31</v>
      </c>
      <c r="G4" s="28">
        <v>15399099.59</v>
      </c>
      <c r="H4" s="28">
        <v>4386889.72</v>
      </c>
      <c r="I4" s="16">
        <f aca="true" t="shared" si="0" ref="I4:I48">F4*100/E4</f>
        <v>79.45519691260051</v>
      </c>
      <c r="J4" s="7"/>
      <c r="K4" s="3" t="s">
        <v>0</v>
      </c>
    </row>
    <row r="5" spans="1:11" ht="12" customHeight="1">
      <c r="A5" s="12">
        <v>33</v>
      </c>
      <c r="B5" s="13" t="s">
        <v>10</v>
      </c>
      <c r="C5" s="28">
        <v>175000</v>
      </c>
      <c r="D5" s="28">
        <f>E5-C5</f>
        <v>0</v>
      </c>
      <c r="E5" s="28">
        <v>175000</v>
      </c>
      <c r="F5" s="28">
        <v>142101.86</v>
      </c>
      <c r="G5" s="28">
        <v>138464.55</v>
      </c>
      <c r="H5" s="28">
        <v>3637.31</v>
      </c>
      <c r="I5" s="16">
        <f t="shared" si="0"/>
        <v>81.20106285714284</v>
      </c>
      <c r="J5" s="7"/>
      <c r="K5" s="3" t="s">
        <v>0</v>
      </c>
    </row>
    <row r="6" spans="1:10" ht="12" customHeight="1">
      <c r="A6" s="12">
        <v>38</v>
      </c>
      <c r="B6" s="13" t="s">
        <v>11</v>
      </c>
      <c r="C6" s="28">
        <v>300000</v>
      </c>
      <c r="D6" s="28">
        <f>E6-C6</f>
        <v>0</v>
      </c>
      <c r="E6" s="28">
        <v>300000</v>
      </c>
      <c r="F6" s="28">
        <v>390265.75</v>
      </c>
      <c r="G6" s="28">
        <v>390265.75</v>
      </c>
      <c r="H6" s="28">
        <v>0</v>
      </c>
      <c r="I6" s="16">
        <f>F6*100/E6</f>
        <v>130.08858333333333</v>
      </c>
      <c r="J6" s="7"/>
    </row>
    <row r="7" spans="1:11" ht="12" customHeight="1">
      <c r="A7" s="12">
        <v>39</v>
      </c>
      <c r="B7" s="13" t="s">
        <v>13</v>
      </c>
      <c r="C7" s="28">
        <v>466000</v>
      </c>
      <c r="D7" s="28">
        <f>E7-C7</f>
        <v>10193.690000000002</v>
      </c>
      <c r="E7" s="28">
        <v>476193.69</v>
      </c>
      <c r="F7" s="28">
        <v>518677.68</v>
      </c>
      <c r="G7" s="28">
        <v>470276.17</v>
      </c>
      <c r="H7" s="28">
        <v>48401.51</v>
      </c>
      <c r="I7" s="16">
        <f t="shared" si="0"/>
        <v>108.92157768827218</v>
      </c>
      <c r="J7" s="7"/>
      <c r="K7" s="3" t="s">
        <v>0</v>
      </c>
    </row>
    <row r="8" spans="1:11" s="4" customFormat="1" ht="12" customHeight="1">
      <c r="A8" s="31" t="s">
        <v>14</v>
      </c>
      <c r="B8" s="32"/>
      <c r="C8" s="20">
        <f>SUM(C3:C7)</f>
        <v>91991907.74</v>
      </c>
      <c r="D8" s="20">
        <f>SUM(D3:D7)</f>
        <v>10193.690000000002</v>
      </c>
      <c r="E8" s="20">
        <f>C8+D8</f>
        <v>92002101.42999999</v>
      </c>
      <c r="F8" s="20">
        <f>SUM(F3:F7)</f>
        <v>72247163.02000001</v>
      </c>
      <c r="G8" s="20">
        <f>SUM(G3:G7)</f>
        <v>59353332.2</v>
      </c>
      <c r="H8" s="20">
        <f>SUM(H3:H7)</f>
        <v>12893830.82</v>
      </c>
      <c r="I8" s="21">
        <f t="shared" si="0"/>
        <v>78.52773132032145</v>
      </c>
      <c r="J8" s="7"/>
      <c r="K8" s="4" t="s">
        <v>0</v>
      </c>
    </row>
    <row r="9" spans="1:11" ht="12" customHeight="1">
      <c r="A9" s="12">
        <v>40</v>
      </c>
      <c r="B9" s="13" t="s">
        <v>33</v>
      </c>
      <c r="C9" s="28">
        <v>0</v>
      </c>
      <c r="D9" s="28">
        <f aca="true" t="shared" si="1" ref="D9:D17">E9-C9</f>
        <v>0</v>
      </c>
      <c r="E9" s="28">
        <v>0</v>
      </c>
      <c r="F9" s="28">
        <v>265365.81</v>
      </c>
      <c r="G9" s="28">
        <v>265365.81</v>
      </c>
      <c r="H9" s="28">
        <v>0</v>
      </c>
      <c r="I9" s="21"/>
      <c r="J9" s="7"/>
      <c r="K9" s="3" t="s">
        <v>0</v>
      </c>
    </row>
    <row r="10" spans="1:11" ht="12" customHeight="1">
      <c r="A10" s="12">
        <v>41</v>
      </c>
      <c r="B10" s="13" t="s">
        <v>34</v>
      </c>
      <c r="C10" s="28">
        <v>5029333</v>
      </c>
      <c r="D10" s="28">
        <f t="shared" si="1"/>
        <v>0</v>
      </c>
      <c r="E10" s="28">
        <v>5029333</v>
      </c>
      <c r="F10" s="28">
        <v>4479073.14</v>
      </c>
      <c r="G10" s="28">
        <v>4479073.14</v>
      </c>
      <c r="H10" s="28">
        <v>0</v>
      </c>
      <c r="I10" s="16">
        <f t="shared" si="0"/>
        <v>89.05898933317796</v>
      </c>
      <c r="J10" s="7"/>
      <c r="K10" s="3" t="s">
        <v>0</v>
      </c>
    </row>
    <row r="11" spans="1:10" ht="12" customHeight="1">
      <c r="A11" s="12">
        <v>43</v>
      </c>
      <c r="B11" s="13" t="s">
        <v>44</v>
      </c>
      <c r="C11" s="28">
        <v>500000</v>
      </c>
      <c r="D11" s="28">
        <f t="shared" si="1"/>
        <v>0</v>
      </c>
      <c r="E11" s="28">
        <v>500000</v>
      </c>
      <c r="F11" s="28">
        <v>446148.46</v>
      </c>
      <c r="G11" s="28">
        <v>0</v>
      </c>
      <c r="H11" s="28">
        <v>446148.46</v>
      </c>
      <c r="I11" s="16">
        <f t="shared" si="0"/>
        <v>89.229692</v>
      </c>
      <c r="J11" s="7"/>
    </row>
    <row r="12" spans="1:10" ht="12" customHeight="1">
      <c r="A12" s="12">
        <v>44</v>
      </c>
      <c r="B12" s="13" t="s">
        <v>52</v>
      </c>
      <c r="C12" s="28">
        <v>450000</v>
      </c>
      <c r="D12" s="28">
        <f t="shared" si="1"/>
        <v>0</v>
      </c>
      <c r="E12" s="28">
        <v>450000</v>
      </c>
      <c r="F12" s="28">
        <v>85596.3</v>
      </c>
      <c r="G12" s="28">
        <v>85596.3</v>
      </c>
      <c r="H12" s="28">
        <v>0</v>
      </c>
      <c r="I12" s="16">
        <f>F12*100/E12</f>
        <v>19.0214</v>
      </c>
      <c r="J12" s="7"/>
    </row>
    <row r="13" spans="1:11" ht="12" customHeight="1">
      <c r="A13" s="12">
        <v>45</v>
      </c>
      <c r="B13" s="13" t="s">
        <v>35</v>
      </c>
      <c r="C13" s="28">
        <v>210139658.46</v>
      </c>
      <c r="D13" s="28">
        <f t="shared" si="1"/>
        <v>0</v>
      </c>
      <c r="E13" s="28">
        <v>210139658.46</v>
      </c>
      <c r="F13" s="28">
        <v>217012478.03</v>
      </c>
      <c r="G13" s="28">
        <v>211362351.37</v>
      </c>
      <c r="H13" s="28">
        <v>5650126.66</v>
      </c>
      <c r="I13" s="16">
        <f t="shared" si="0"/>
        <v>103.27059614561439</v>
      </c>
      <c r="J13" s="7"/>
      <c r="K13" s="3" t="s">
        <v>0</v>
      </c>
    </row>
    <row r="14" spans="1:10" ht="12" customHeight="1">
      <c r="A14" s="12">
        <v>46</v>
      </c>
      <c r="B14" s="13" t="s">
        <v>53</v>
      </c>
      <c r="C14" s="28">
        <v>0</v>
      </c>
      <c r="D14" s="28">
        <f t="shared" si="1"/>
        <v>0</v>
      </c>
      <c r="E14" s="28">
        <v>0</v>
      </c>
      <c r="F14" s="28">
        <v>-6234.6</v>
      </c>
      <c r="G14" s="28">
        <v>-6234.6</v>
      </c>
      <c r="H14" s="28">
        <v>0</v>
      </c>
      <c r="I14" s="16"/>
      <c r="J14" s="7"/>
    </row>
    <row r="15" spans="1:11" ht="12" customHeight="1">
      <c r="A15" s="12">
        <v>47</v>
      </c>
      <c r="B15" s="13" t="s">
        <v>36</v>
      </c>
      <c r="C15" s="28">
        <v>3264000</v>
      </c>
      <c r="D15" s="28">
        <f t="shared" si="1"/>
        <v>0</v>
      </c>
      <c r="E15" s="28">
        <v>3264000</v>
      </c>
      <c r="F15" s="28">
        <v>3196169.08</v>
      </c>
      <c r="G15" s="28">
        <v>3196169.08</v>
      </c>
      <c r="H15" s="28">
        <v>0</v>
      </c>
      <c r="I15" s="16">
        <f t="shared" si="0"/>
        <v>97.9218468137255</v>
      </c>
      <c r="J15" s="7"/>
      <c r="K15" s="3" t="s">
        <v>0</v>
      </c>
    </row>
    <row r="16" spans="1:11" ht="12" customHeight="1">
      <c r="A16" s="12">
        <v>48</v>
      </c>
      <c r="B16" s="13" t="s">
        <v>17</v>
      </c>
      <c r="C16" s="28">
        <v>195000</v>
      </c>
      <c r="D16" s="28">
        <f t="shared" si="1"/>
        <v>0</v>
      </c>
      <c r="E16" s="28">
        <v>195000</v>
      </c>
      <c r="F16" s="28">
        <v>343908.08</v>
      </c>
      <c r="G16" s="28">
        <v>234650</v>
      </c>
      <c r="H16" s="28">
        <v>109258.08</v>
      </c>
      <c r="I16" s="16">
        <f t="shared" si="0"/>
        <v>176.36311794871796</v>
      </c>
      <c r="J16" s="7"/>
      <c r="K16" s="3" t="s">
        <v>0</v>
      </c>
    </row>
    <row r="17" spans="1:11" ht="12" customHeight="1">
      <c r="A17" s="12">
        <v>49</v>
      </c>
      <c r="B17" s="13" t="s">
        <v>37</v>
      </c>
      <c r="C17" s="28">
        <v>1950000</v>
      </c>
      <c r="D17" s="28">
        <f t="shared" si="1"/>
        <v>0</v>
      </c>
      <c r="E17" s="28">
        <v>1950000</v>
      </c>
      <c r="F17" s="28">
        <v>481301.61</v>
      </c>
      <c r="G17" s="28">
        <v>481301.61</v>
      </c>
      <c r="H17" s="28">
        <v>0</v>
      </c>
      <c r="I17" s="16">
        <f t="shared" si="0"/>
        <v>24.682133846153846</v>
      </c>
      <c r="J17" s="7"/>
      <c r="K17" s="3" t="s">
        <v>0</v>
      </c>
    </row>
    <row r="18" spans="1:11" s="4" customFormat="1" ht="12" customHeight="1">
      <c r="A18" s="31" t="s">
        <v>18</v>
      </c>
      <c r="B18" s="32"/>
      <c r="C18" s="20">
        <f>SUM(C9:C17)</f>
        <v>221527991.46</v>
      </c>
      <c r="D18" s="20">
        <f>SUM(D9:D17)</f>
        <v>0</v>
      </c>
      <c r="E18" s="20">
        <f>C18+D18</f>
        <v>221527991.46</v>
      </c>
      <c r="F18" s="20">
        <f>SUM(F9:F17)</f>
        <v>226303805.91000006</v>
      </c>
      <c r="G18" s="20">
        <f>SUM(G9:G17)</f>
        <v>220098272.71000004</v>
      </c>
      <c r="H18" s="20">
        <f>SUM(H9:H17)</f>
        <v>6205533.2</v>
      </c>
      <c r="I18" s="21">
        <f t="shared" si="0"/>
        <v>102.15585146532706</v>
      </c>
      <c r="J18" s="7"/>
      <c r="K18" s="4" t="s">
        <v>0</v>
      </c>
    </row>
    <row r="19" spans="1:11" ht="12" customHeight="1">
      <c r="A19" s="12">
        <v>52</v>
      </c>
      <c r="B19" s="13" t="s">
        <v>19</v>
      </c>
      <c r="C19" s="28">
        <v>3000</v>
      </c>
      <c r="D19" s="28">
        <f>E19-C19</f>
        <v>0</v>
      </c>
      <c r="E19" s="28">
        <v>3000</v>
      </c>
      <c r="F19" s="28">
        <v>60602.45</v>
      </c>
      <c r="G19" s="28">
        <v>60602.45</v>
      </c>
      <c r="H19" s="28">
        <v>0</v>
      </c>
      <c r="I19" s="16">
        <f t="shared" si="0"/>
        <v>2020.0816666666667</v>
      </c>
      <c r="J19" s="7"/>
      <c r="K19" s="3" t="s">
        <v>0</v>
      </c>
    </row>
    <row r="20" spans="1:12" ht="12" customHeight="1">
      <c r="A20" s="12">
        <v>53</v>
      </c>
      <c r="B20" s="13" t="s">
        <v>20</v>
      </c>
      <c r="C20" s="28">
        <v>3000</v>
      </c>
      <c r="D20" s="28">
        <f>E20-C20</f>
        <v>0</v>
      </c>
      <c r="E20" s="28">
        <v>3000</v>
      </c>
      <c r="F20" s="28">
        <v>1740.61</v>
      </c>
      <c r="G20" s="28">
        <v>1740.61</v>
      </c>
      <c r="H20" s="28">
        <v>0</v>
      </c>
      <c r="I20" s="16">
        <f t="shared" si="0"/>
        <v>58.02033333333333</v>
      </c>
      <c r="J20" s="7"/>
      <c r="K20" s="3" t="s">
        <v>0</v>
      </c>
      <c r="L20" s="7"/>
    </row>
    <row r="21" spans="1:11" ht="12" customHeight="1">
      <c r="A21" s="12">
        <v>54</v>
      </c>
      <c r="B21" s="13" t="s">
        <v>21</v>
      </c>
      <c r="C21" s="28">
        <v>0</v>
      </c>
      <c r="D21" s="28">
        <f>E21-C21</f>
        <v>0</v>
      </c>
      <c r="E21" s="28">
        <v>0</v>
      </c>
      <c r="F21" s="28">
        <v>0</v>
      </c>
      <c r="G21" s="28">
        <v>0</v>
      </c>
      <c r="H21" s="28">
        <v>0</v>
      </c>
      <c r="I21" s="16"/>
      <c r="J21" s="7"/>
      <c r="K21" s="3" t="s">
        <v>0</v>
      </c>
    </row>
    <row r="22" spans="1:11" ht="12" customHeight="1">
      <c r="A22" s="12">
        <v>55</v>
      </c>
      <c r="B22" s="13" t="s">
        <v>22</v>
      </c>
      <c r="C22" s="28">
        <v>2197400</v>
      </c>
      <c r="D22" s="28">
        <f>E22-C22</f>
        <v>0</v>
      </c>
      <c r="E22" s="28">
        <v>2197400</v>
      </c>
      <c r="F22" s="28">
        <v>2015623.79</v>
      </c>
      <c r="G22" s="28">
        <v>1321529.93</v>
      </c>
      <c r="H22" s="28">
        <v>694093.86</v>
      </c>
      <c r="I22" s="16">
        <f t="shared" si="0"/>
        <v>91.72766860835533</v>
      </c>
      <c r="J22" s="7"/>
      <c r="K22" s="7"/>
    </row>
    <row r="23" spans="1:10" ht="12" customHeight="1">
      <c r="A23" s="12">
        <v>59</v>
      </c>
      <c r="B23" s="13" t="s">
        <v>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16"/>
      <c r="J23" s="7"/>
    </row>
    <row r="24" spans="1:11" s="4" customFormat="1" ht="12" customHeight="1">
      <c r="A24" s="31" t="s">
        <v>25</v>
      </c>
      <c r="B24" s="32"/>
      <c r="C24" s="20">
        <f>SUM(C19:C23)</f>
        <v>2203400</v>
      </c>
      <c r="D24" s="20">
        <f>SUM(D19:D23)</f>
        <v>0</v>
      </c>
      <c r="E24" s="20">
        <f>C24+D24</f>
        <v>2203400</v>
      </c>
      <c r="F24" s="20">
        <f>SUM(F19:F23)</f>
        <v>2077966.85</v>
      </c>
      <c r="G24" s="20">
        <f>SUM(G19:G23)</f>
        <v>1383872.99</v>
      </c>
      <c r="H24" s="20">
        <f>SUM(H19:H23)</f>
        <v>694093.86</v>
      </c>
      <c r="I24" s="21">
        <f t="shared" si="0"/>
        <v>94.30729100481075</v>
      </c>
      <c r="J24" s="7"/>
      <c r="K24" s="4" t="s">
        <v>0</v>
      </c>
    </row>
    <row r="25" spans="1:12" s="4" customFormat="1" ht="12" customHeight="1">
      <c r="A25" s="31" t="s">
        <v>26</v>
      </c>
      <c r="B25" s="32"/>
      <c r="C25" s="20">
        <f>SUM(C24,C18,C8)</f>
        <v>315723299.2</v>
      </c>
      <c r="D25" s="20">
        <f>SUM(D24,D18,D8)</f>
        <v>10193.690000000002</v>
      </c>
      <c r="E25" s="20">
        <f>C25+D25</f>
        <v>315733492.89</v>
      </c>
      <c r="F25" s="20">
        <f>SUM(F24,F18,F8)</f>
        <v>300628935.7800001</v>
      </c>
      <c r="G25" s="20">
        <f>SUM(G24,G18,G8)</f>
        <v>280835477.90000004</v>
      </c>
      <c r="H25" s="20">
        <f>SUM(H24,H18,H8)</f>
        <v>19793457.880000003</v>
      </c>
      <c r="I25" s="21">
        <f t="shared" si="0"/>
        <v>95.21604218426639</v>
      </c>
      <c r="J25" s="7"/>
      <c r="K25" s="23"/>
      <c r="L25" s="23"/>
    </row>
    <row r="26" spans="1:14" ht="12" customHeight="1">
      <c r="A26" s="12">
        <v>60</v>
      </c>
      <c r="B26" s="15" t="s">
        <v>48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21"/>
      <c r="J26" s="7"/>
      <c r="N26" s="7"/>
    </row>
    <row r="27" spans="1:10" s="4" customFormat="1" ht="12" customHeight="1">
      <c r="A27" s="31" t="s">
        <v>45</v>
      </c>
      <c r="B27" s="32"/>
      <c r="C27" s="20">
        <f aca="true" t="shared" si="2" ref="C27:H27">SUM(C26)</f>
        <v>0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1"/>
      <c r="J27" s="7"/>
    </row>
    <row r="28" spans="1:11" ht="12" customHeight="1">
      <c r="A28" s="12">
        <v>70</v>
      </c>
      <c r="B28" s="13" t="s">
        <v>38</v>
      </c>
      <c r="C28" s="28">
        <v>6280710</v>
      </c>
      <c r="D28" s="28">
        <f>E28-C28</f>
        <v>0</v>
      </c>
      <c r="E28" s="28">
        <v>6280710</v>
      </c>
      <c r="F28" s="28">
        <v>17384910.68</v>
      </c>
      <c r="G28" s="28">
        <v>6907157.96</v>
      </c>
      <c r="H28" s="28">
        <v>10477752.72</v>
      </c>
      <c r="I28" s="16">
        <f>F28*100/E28</f>
        <v>276.7984938008601</v>
      </c>
      <c r="J28" s="7"/>
      <c r="K28" s="3" t="s">
        <v>0</v>
      </c>
    </row>
    <row r="29" spans="1:11" ht="12" customHeight="1">
      <c r="A29" s="12">
        <v>71</v>
      </c>
      <c r="B29" s="13" t="s">
        <v>15</v>
      </c>
      <c r="C29" s="28">
        <v>43000</v>
      </c>
      <c r="D29" s="28">
        <f>E29-C29</f>
        <v>7600.93</v>
      </c>
      <c r="E29" s="28">
        <v>50600.93</v>
      </c>
      <c r="F29" s="28">
        <v>299418.92</v>
      </c>
      <c r="G29" s="28">
        <v>295650.43</v>
      </c>
      <c r="H29" s="28">
        <v>3768.49</v>
      </c>
      <c r="I29" s="16"/>
      <c r="J29" s="7"/>
      <c r="K29" s="3" t="s">
        <v>0</v>
      </c>
    </row>
    <row r="30" spans="1:11" ht="12" customHeight="1">
      <c r="A30" s="12">
        <v>73</v>
      </c>
      <c r="B30" s="13" t="s">
        <v>51</v>
      </c>
      <c r="C30" s="28">
        <v>13660827.64</v>
      </c>
      <c r="D30" s="28">
        <f>E30-C30</f>
        <v>1055853.3399999999</v>
      </c>
      <c r="E30" s="28">
        <v>14716680.98</v>
      </c>
      <c r="F30" s="28">
        <v>29322147.72</v>
      </c>
      <c r="G30" s="28">
        <v>23244404.87</v>
      </c>
      <c r="H30" s="28">
        <v>6077742.85</v>
      </c>
      <c r="I30" s="16">
        <f>F30*100/E30</f>
        <v>199.2442980849341</v>
      </c>
      <c r="J30" s="7"/>
      <c r="K30" s="7"/>
    </row>
    <row r="31" spans="1:11" ht="12" customHeight="1">
      <c r="A31" s="12">
        <v>74</v>
      </c>
      <c r="B31" s="13" t="s">
        <v>50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6"/>
      <c r="J31" s="7"/>
      <c r="K31" s="3" t="s">
        <v>0</v>
      </c>
    </row>
    <row r="32" spans="1:11" ht="12" customHeight="1">
      <c r="A32" s="12">
        <v>75</v>
      </c>
      <c r="B32" s="13" t="s">
        <v>32</v>
      </c>
      <c r="C32" s="28">
        <v>14714271.36</v>
      </c>
      <c r="D32" s="28">
        <f>E32-C32</f>
        <v>4386399.030000001</v>
      </c>
      <c r="E32" s="28">
        <v>19100670.39</v>
      </c>
      <c r="F32" s="28">
        <v>29189574.67</v>
      </c>
      <c r="G32" s="28">
        <v>29189574.67</v>
      </c>
      <c r="H32" s="28">
        <v>0</v>
      </c>
      <c r="I32" s="16">
        <f>F32*100/E32</f>
        <v>152.8196344631022</v>
      </c>
      <c r="J32" s="7"/>
      <c r="K32" s="3" t="s">
        <v>0</v>
      </c>
    </row>
    <row r="33" spans="1:10" ht="12" customHeight="1">
      <c r="A33" s="12">
        <v>76</v>
      </c>
      <c r="B33" s="13" t="s">
        <v>49</v>
      </c>
      <c r="C33" s="28">
        <v>0</v>
      </c>
      <c r="D33" s="28">
        <f>E33-C33</f>
        <v>0</v>
      </c>
      <c r="E33" s="28">
        <v>0</v>
      </c>
      <c r="F33" s="28">
        <v>10340</v>
      </c>
      <c r="G33" s="28">
        <v>10340</v>
      </c>
      <c r="H33" s="28">
        <v>0</v>
      </c>
      <c r="I33" s="16"/>
      <c r="J33" s="7"/>
    </row>
    <row r="34" spans="1:10" ht="12" customHeight="1">
      <c r="A34" s="12">
        <v>77</v>
      </c>
      <c r="B34" s="13" t="s">
        <v>16</v>
      </c>
      <c r="C34" s="28">
        <v>100000</v>
      </c>
      <c r="D34" s="28">
        <f>E34-C34</f>
        <v>25939.369999999995</v>
      </c>
      <c r="E34" s="28">
        <v>125939.37</v>
      </c>
      <c r="F34" s="28">
        <v>128759.37</v>
      </c>
      <c r="G34" s="28">
        <v>128759.37</v>
      </c>
      <c r="H34" s="28">
        <v>0</v>
      </c>
      <c r="I34" s="16">
        <f>F34*100/E34</f>
        <v>102.23917270667624</v>
      </c>
      <c r="J34" s="7"/>
    </row>
    <row r="35" spans="1:10" ht="12" customHeight="1">
      <c r="A35" s="12">
        <v>78</v>
      </c>
      <c r="B35" s="13" t="s">
        <v>17</v>
      </c>
      <c r="C35" s="28">
        <v>300000</v>
      </c>
      <c r="D35" s="28">
        <f>E35-C35</f>
        <v>0</v>
      </c>
      <c r="E35" s="28">
        <v>300000</v>
      </c>
      <c r="F35" s="28">
        <v>227996.32</v>
      </c>
      <c r="G35" s="28">
        <v>227996.32</v>
      </c>
      <c r="H35" s="28">
        <v>0</v>
      </c>
      <c r="I35" s="16">
        <f t="shared" si="0"/>
        <v>75.99877333333333</v>
      </c>
      <c r="J35" s="7"/>
    </row>
    <row r="36" spans="1:11" ht="12" customHeight="1">
      <c r="A36" s="12">
        <v>79</v>
      </c>
      <c r="B36" s="13" t="s">
        <v>23</v>
      </c>
      <c r="C36" s="28">
        <v>16187012.32</v>
      </c>
      <c r="D36" s="28">
        <f>E36-C36</f>
        <v>0</v>
      </c>
      <c r="E36" s="28">
        <v>16187012.32</v>
      </c>
      <c r="F36" s="28">
        <v>16720899.65</v>
      </c>
      <c r="G36" s="28">
        <v>16720899.65</v>
      </c>
      <c r="H36" s="28">
        <v>0</v>
      </c>
      <c r="I36" s="16">
        <f t="shared" si="0"/>
        <v>103.29824503401626</v>
      </c>
      <c r="J36" s="7"/>
      <c r="K36" s="3" t="s">
        <v>0</v>
      </c>
    </row>
    <row r="37" spans="1:11" s="4" customFormat="1" ht="12" customHeight="1">
      <c r="A37" s="31" t="s">
        <v>40</v>
      </c>
      <c r="B37" s="32"/>
      <c r="C37" s="20">
        <f>SUM(C28:C36)</f>
        <v>51285821.32</v>
      </c>
      <c r="D37" s="20">
        <f>SUM(D28:D36)</f>
        <v>5475792.670000001</v>
      </c>
      <c r="E37" s="20">
        <f>C37+D37</f>
        <v>56761613.99</v>
      </c>
      <c r="F37" s="20">
        <f>SUM(F28:F36)</f>
        <v>93284047.33000001</v>
      </c>
      <c r="G37" s="20">
        <f>SUM(G28:G36)</f>
        <v>76724783.27000001</v>
      </c>
      <c r="H37" s="20">
        <f>SUM(H28:H36)</f>
        <v>16559264.06</v>
      </c>
      <c r="I37" s="21">
        <f t="shared" si="0"/>
        <v>164.34354270904694</v>
      </c>
      <c r="J37" s="7"/>
      <c r="K37" s="4" t="s">
        <v>0</v>
      </c>
    </row>
    <row r="38" spans="1:11" s="4" customFormat="1" ht="12" customHeight="1">
      <c r="A38" s="31" t="s">
        <v>27</v>
      </c>
      <c r="B38" s="32"/>
      <c r="C38" s="20">
        <f aca="true" t="shared" si="3" ref="C38:H38">C27+C37</f>
        <v>51285821.32</v>
      </c>
      <c r="D38" s="20">
        <f t="shared" si="3"/>
        <v>5475792.670000001</v>
      </c>
      <c r="E38" s="20">
        <f>E27+E37</f>
        <v>56761613.99</v>
      </c>
      <c r="F38" s="20">
        <f t="shared" si="3"/>
        <v>93284047.33000001</v>
      </c>
      <c r="G38" s="20">
        <f t="shared" si="3"/>
        <v>76724783.27000001</v>
      </c>
      <c r="H38" s="20">
        <f t="shared" si="3"/>
        <v>16559264.06</v>
      </c>
      <c r="I38" s="21">
        <f t="shared" si="0"/>
        <v>164.34354270904694</v>
      </c>
      <c r="J38" s="7"/>
      <c r="K38" s="23"/>
    </row>
    <row r="39" spans="1:10" s="4" customFormat="1" ht="12" customHeight="1">
      <c r="A39" s="31" t="s">
        <v>31</v>
      </c>
      <c r="B39" s="32"/>
      <c r="C39" s="20">
        <f>SUM(C25,C38)</f>
        <v>367009120.52</v>
      </c>
      <c r="D39" s="20">
        <f>SUM(D25,D38)</f>
        <v>5485986.360000001</v>
      </c>
      <c r="E39" s="20">
        <f>C39+D39</f>
        <v>372495106.88</v>
      </c>
      <c r="F39" s="20">
        <f>SUM(F25,F38)</f>
        <v>393912983.11000013</v>
      </c>
      <c r="G39" s="20">
        <f>SUM(G25,G38)</f>
        <v>357560261.1700001</v>
      </c>
      <c r="H39" s="20">
        <f>SUM(H25,H38)</f>
        <v>36352721.940000005</v>
      </c>
      <c r="I39" s="21">
        <f t="shared" si="0"/>
        <v>105.74984096016594</v>
      </c>
      <c r="J39" s="7"/>
    </row>
    <row r="40" spans="1:10" ht="12" customHeight="1">
      <c r="A40" s="12">
        <v>83</v>
      </c>
      <c r="B40" s="13" t="s">
        <v>46</v>
      </c>
      <c r="C40" s="28">
        <v>139682.18</v>
      </c>
      <c r="D40" s="14"/>
      <c r="E40" s="28">
        <v>139682.18</v>
      </c>
      <c r="F40" s="28">
        <v>39200</v>
      </c>
      <c r="G40" s="28">
        <v>39200</v>
      </c>
      <c r="H40" s="14">
        <v>0</v>
      </c>
      <c r="I40" s="16">
        <f t="shared" si="0"/>
        <v>28.063708627686083</v>
      </c>
      <c r="J40" s="7"/>
    </row>
    <row r="41" spans="1:10" ht="15" customHeight="1" hidden="1">
      <c r="A41" s="12">
        <v>84</v>
      </c>
      <c r="B41" s="13" t="s">
        <v>47</v>
      </c>
      <c r="C41" s="28"/>
      <c r="D41" s="18"/>
      <c r="E41" s="18"/>
      <c r="F41" s="28">
        <v>0</v>
      </c>
      <c r="G41" s="18"/>
      <c r="H41" s="18"/>
      <c r="I41" s="19"/>
      <c r="J41" s="7"/>
    </row>
    <row r="42" spans="1:10" ht="12" customHeight="1">
      <c r="A42" s="12">
        <v>86</v>
      </c>
      <c r="B42" s="13" t="s">
        <v>39</v>
      </c>
      <c r="C42" s="28">
        <v>22703.47</v>
      </c>
      <c r="D42" s="14"/>
      <c r="E42" s="28">
        <v>22703.47</v>
      </c>
      <c r="F42" s="28">
        <v>0</v>
      </c>
      <c r="G42" s="14">
        <v>0</v>
      </c>
      <c r="H42" s="14">
        <v>0</v>
      </c>
      <c r="I42" s="16">
        <f t="shared" si="0"/>
        <v>0</v>
      </c>
      <c r="J42" s="7"/>
    </row>
    <row r="43" spans="1:10" ht="12" customHeight="1">
      <c r="A43" s="12">
        <v>87</v>
      </c>
      <c r="B43" s="13" t="s">
        <v>24</v>
      </c>
      <c r="C43" s="28">
        <v>16607739.19</v>
      </c>
      <c r="D43" s="14">
        <f>E43-C43</f>
        <v>12484332.799999999</v>
      </c>
      <c r="E43" s="28">
        <v>29092071.99</v>
      </c>
      <c r="F43" s="14">
        <v>0</v>
      </c>
      <c r="G43" s="14">
        <v>0</v>
      </c>
      <c r="H43" s="14"/>
      <c r="I43" s="16">
        <f t="shared" si="0"/>
        <v>0</v>
      </c>
      <c r="J43" s="7"/>
    </row>
    <row r="44" spans="1:12" s="4" customFormat="1" ht="12" customHeight="1">
      <c r="A44" s="31" t="s">
        <v>41</v>
      </c>
      <c r="B44" s="32"/>
      <c r="C44" s="20">
        <f>SUM(C40:C43)</f>
        <v>16770124.84</v>
      </c>
      <c r="D44" s="20">
        <f>SUM(D40:D43)</f>
        <v>12484332.799999999</v>
      </c>
      <c r="E44" s="20">
        <f>SUM(E40:E43)</f>
        <v>29254457.639999997</v>
      </c>
      <c r="F44" s="20">
        <f>SUM(F40:F43)</f>
        <v>39200</v>
      </c>
      <c r="G44" s="20">
        <f>SUM(G40:G43)</f>
        <v>39200</v>
      </c>
      <c r="H44" s="20">
        <f>SUM(H40:H43)</f>
        <v>0</v>
      </c>
      <c r="I44" s="21">
        <f t="shared" si="0"/>
        <v>0.13399667319896347</v>
      </c>
      <c r="J44" s="7"/>
      <c r="K44" s="23"/>
      <c r="L44" s="23"/>
    </row>
    <row r="45" spans="1:11" ht="12" customHeight="1">
      <c r="A45" s="12">
        <v>91</v>
      </c>
      <c r="B45" s="13" t="s">
        <v>43</v>
      </c>
      <c r="C45" s="26">
        <v>0</v>
      </c>
      <c r="D45" s="14"/>
      <c r="E45" s="26">
        <v>0</v>
      </c>
      <c r="F45" s="26">
        <v>2834848.92</v>
      </c>
      <c r="G45" s="26">
        <v>2834780.73</v>
      </c>
      <c r="H45" s="27">
        <v>68.19</v>
      </c>
      <c r="I45" s="21"/>
      <c r="J45" s="7"/>
      <c r="K45" s="7"/>
    </row>
    <row r="46" spans="1:10" s="4" customFormat="1" ht="12" customHeight="1">
      <c r="A46" s="31" t="s">
        <v>42</v>
      </c>
      <c r="B46" s="32"/>
      <c r="C46" s="20">
        <f>SUM(C45)</f>
        <v>0</v>
      </c>
      <c r="D46" s="20">
        <f>SUM(D45)</f>
        <v>0</v>
      </c>
      <c r="E46" s="20">
        <f>C46+D46</f>
        <v>0</v>
      </c>
      <c r="F46" s="20">
        <f>SUM(F45)</f>
        <v>2834848.92</v>
      </c>
      <c r="G46" s="20">
        <f>SUM(G45)</f>
        <v>2834780.73</v>
      </c>
      <c r="H46" s="20">
        <f>SUM(H45)</f>
        <v>68.19</v>
      </c>
      <c r="I46" s="21"/>
      <c r="J46" s="7"/>
    </row>
    <row r="47" spans="1:10" s="4" customFormat="1" ht="12" customHeight="1">
      <c r="A47" s="31" t="s">
        <v>28</v>
      </c>
      <c r="B47" s="32"/>
      <c r="C47" s="20">
        <f>SUM(C46,C44)</f>
        <v>16770124.84</v>
      </c>
      <c r="D47" s="20">
        <f>SUM(D46,D44)</f>
        <v>12484332.799999999</v>
      </c>
      <c r="E47" s="20">
        <f>C47+D47</f>
        <v>29254457.64</v>
      </c>
      <c r="F47" s="20">
        <f>SUM(F46,F44)</f>
        <v>2874048.92</v>
      </c>
      <c r="G47" s="20">
        <f>SUM(G46,G44)</f>
        <v>2873980.73</v>
      </c>
      <c r="H47" s="20">
        <f>SUM(H46,H44)</f>
        <v>68.19</v>
      </c>
      <c r="I47" s="21">
        <f t="shared" si="0"/>
        <v>9.824311068649845</v>
      </c>
      <c r="J47" s="7"/>
    </row>
    <row r="48" spans="1:10" s="11" customFormat="1" ht="34.5" customHeight="1">
      <c r="A48" s="29" t="s">
        <v>29</v>
      </c>
      <c r="B48" s="30"/>
      <c r="C48" s="25">
        <v>383779245.36</v>
      </c>
      <c r="D48" s="25">
        <v>17970319.16</v>
      </c>
      <c r="E48" s="25">
        <v>401749564.52</v>
      </c>
      <c r="F48" s="25">
        <f>SUM(F47,F38,F25)</f>
        <v>396787032.0300001</v>
      </c>
      <c r="G48" s="25">
        <f>SUM(G47,G38,G25)</f>
        <v>360434241.90000004</v>
      </c>
      <c r="H48" s="25">
        <f>SUM(H47,H38,H25)</f>
        <v>36352790.13</v>
      </c>
      <c r="I48" s="24">
        <f t="shared" si="0"/>
        <v>98.76476966541856</v>
      </c>
      <c r="J48" s="7"/>
    </row>
    <row r="49" spans="3:8" ht="12">
      <c r="C49" s="7"/>
      <c r="D49" s="7"/>
      <c r="E49" s="7"/>
      <c r="F49" s="7"/>
      <c r="G49" s="7"/>
      <c r="H49" s="7"/>
    </row>
    <row r="50" ht="12">
      <c r="C50" s="7"/>
    </row>
    <row r="51" ht="12">
      <c r="F51" s="7"/>
    </row>
    <row r="52" ht="12">
      <c r="C52" s="7"/>
    </row>
    <row r="53" ht="12">
      <c r="K53" s="17"/>
    </row>
    <row r="54" spans="5:11" ht="12">
      <c r="E54" s="7"/>
      <c r="K54" s="17"/>
    </row>
    <row r="55" ht="12">
      <c r="K55" s="17"/>
    </row>
    <row r="56" ht="12">
      <c r="K56" s="7"/>
    </row>
  </sheetData>
  <sheetProtection/>
  <mergeCells count="13">
    <mergeCell ref="A1:I1"/>
    <mergeCell ref="A8:B8"/>
    <mergeCell ref="A18:B18"/>
    <mergeCell ref="A24:B24"/>
    <mergeCell ref="A25:B25"/>
    <mergeCell ref="A27:B27"/>
    <mergeCell ref="A48:B48"/>
    <mergeCell ref="A37:B37"/>
    <mergeCell ref="A38:B38"/>
    <mergeCell ref="A39:B39"/>
    <mergeCell ref="A44:B44"/>
    <mergeCell ref="A46:B46"/>
    <mergeCell ref="A47:B47"/>
  </mergeCells>
  <printOptions horizontalCentered="1" verticalCentered="1"/>
  <pageMargins left="0.2362204724409449" right="0.2755905511811024" top="0.15748031496062992" bottom="0.2755905511811024" header="0" footer="0"/>
  <pageSetup horizontalDpi="600" verticalDpi="600" orientation="landscape" paperSize="9" scale="85" r:id="rId1"/>
  <ignoredErrors>
    <ignoredError sqref="C8:F8 C18:H18 E24 D37:H37 D44 C47:H47 H8 C39:G39 D25:G25 D46:H46 E38 F48:G48 F44:H44" formula="1"/>
    <ignoredError sqref="I4:I5 I7:I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paloma.delcastillo</cp:lastModifiedBy>
  <cp:lastPrinted>2017-08-17T08:22:43Z</cp:lastPrinted>
  <dcterms:created xsi:type="dcterms:W3CDTF">2004-10-13T09:22:50Z</dcterms:created>
  <dcterms:modified xsi:type="dcterms:W3CDTF">2023-06-26T09:34:27Z</dcterms:modified>
  <cp:category/>
  <cp:version/>
  <cp:contentType/>
  <cp:contentStatus/>
</cp:coreProperties>
</file>