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9"/>
  <workbookPr filterPrivacy="1" defaultThemeVersion="124226"/>
  <xr:revisionPtr revIDLastSave="0" documentId="13_ncr:1_{FFA16EA4-9F2E-41A1-A6DE-D56ED9B27615}" xr6:coauthVersionLast="36" xr6:coauthVersionMax="47" xr10:uidLastSave="{00000000-0000-0000-0000-000000000000}"/>
  <bookViews>
    <workbookView xWindow="0" yWindow="0" windowWidth="21570" windowHeight="6180" xr2:uid="{00000000-000D-0000-FFFF-FFFF00000000}"/>
  </bookViews>
  <sheets>
    <sheet name="CUADRO 16" sheetId="2" r:id="rId1"/>
  </sheets>
  <definedNames>
    <definedName name="_xlnm._FilterDatabase" localSheetId="0" hidden="1">'CUADRO 16'!$A$2:$E$2</definedName>
  </definedNames>
  <calcPr calcId="191029"/>
</workbook>
</file>

<file path=xl/calcChain.xml><?xml version="1.0" encoding="utf-8"?>
<calcChain xmlns="http://schemas.openxmlformats.org/spreadsheetml/2006/main">
  <c r="B256" i="2" l="1"/>
  <c r="F375" i="2"/>
  <c r="F374" i="2"/>
  <c r="F373" i="2"/>
  <c r="F231" i="2"/>
  <c r="F221" i="2"/>
  <c r="D331" i="2" l="1"/>
  <c r="E331" i="2" s="1"/>
  <c r="D332" i="2"/>
  <c r="E332" i="2" s="1"/>
  <c r="D333" i="2"/>
  <c r="E333" i="2" s="1"/>
  <c r="D334" i="2"/>
  <c r="E334" i="2" s="1"/>
  <c r="D335" i="2"/>
  <c r="E335" i="2" s="1"/>
  <c r="D336" i="2"/>
  <c r="D337" i="2"/>
  <c r="E337" i="2" s="1"/>
  <c r="D338" i="2"/>
  <c r="E338" i="2" s="1"/>
  <c r="D339" i="2"/>
  <c r="E339" i="2" s="1"/>
  <c r="D340" i="2"/>
  <c r="E340" i="2" s="1"/>
  <c r="D341" i="2"/>
  <c r="E341" i="2" s="1"/>
  <c r="D342" i="2"/>
  <c r="E342" i="2" s="1"/>
  <c r="D343" i="2"/>
  <c r="E343" i="2" s="1"/>
  <c r="D344" i="2"/>
  <c r="E344" i="2" s="1"/>
  <c r="D345" i="2"/>
  <c r="E345" i="2" s="1"/>
  <c r="D346" i="2"/>
  <c r="E346" i="2" s="1"/>
  <c r="D347" i="2"/>
  <c r="E347" i="2" s="1"/>
  <c r="D348" i="2"/>
  <c r="E348" i="2" s="1"/>
  <c r="D349" i="2"/>
  <c r="E349" i="2" s="1"/>
  <c r="D350" i="2"/>
  <c r="E350" i="2" s="1"/>
  <c r="D351" i="2"/>
  <c r="E351" i="2" s="1"/>
  <c r="D352" i="2"/>
  <c r="D353" i="2"/>
  <c r="E353" i="2" s="1"/>
  <c r="D354" i="2"/>
  <c r="E354" i="2" s="1"/>
  <c r="D355" i="2"/>
  <c r="E355" i="2"/>
  <c r="D356" i="2"/>
  <c r="D357" i="2"/>
  <c r="E357" i="2" s="1"/>
  <c r="D358" i="2"/>
  <c r="E358" i="2" s="1"/>
  <c r="D359" i="2"/>
  <c r="E359" i="2" s="1"/>
  <c r="D360" i="2"/>
  <c r="E360" i="2" s="1"/>
  <c r="D361" i="2"/>
  <c r="E361" i="2" s="1"/>
  <c r="D362" i="2"/>
  <c r="E362" i="2" s="1"/>
  <c r="D363" i="2"/>
  <c r="E363" i="2" s="1"/>
  <c r="D364" i="2"/>
  <c r="E364" i="2" s="1"/>
  <c r="D365" i="2"/>
  <c r="E365" i="2" s="1"/>
  <c r="D366" i="2"/>
  <c r="E366" i="2" s="1"/>
  <c r="D367" i="2"/>
  <c r="E367" i="2" s="1"/>
  <c r="D368" i="2"/>
  <c r="E368" i="2" s="1"/>
  <c r="D369" i="2"/>
  <c r="E369" i="2" s="1"/>
  <c r="D370" i="2"/>
  <c r="E370" i="2" s="1"/>
  <c r="D371" i="2"/>
  <c r="D372" i="2"/>
  <c r="D373" i="2"/>
  <c r="E373" i="2" s="1"/>
  <c r="D374" i="2"/>
  <c r="E374" i="2" s="1"/>
  <c r="D375" i="2"/>
  <c r="E375" i="2" s="1"/>
  <c r="D376" i="2"/>
  <c r="E376" i="2" s="1"/>
  <c r="D377" i="2"/>
  <c r="D378" i="2"/>
  <c r="E378" i="2"/>
  <c r="D379" i="2"/>
  <c r="E379" i="2" s="1"/>
  <c r="D380" i="2"/>
  <c r="E380" i="2"/>
  <c r="D381" i="2"/>
  <c r="E381" i="2" s="1"/>
  <c r="D382" i="2"/>
  <c r="D383" i="2"/>
  <c r="D385" i="2"/>
  <c r="D386" i="2"/>
  <c r="E386" i="2" s="1"/>
  <c r="D387" i="2"/>
  <c r="D388" i="2"/>
  <c r="E388" i="2" s="1"/>
  <c r="D389" i="2"/>
  <c r="E389" i="2" s="1"/>
  <c r="D390" i="2"/>
  <c r="E390" i="2"/>
  <c r="D391" i="2"/>
  <c r="D392" i="2"/>
  <c r="D317" i="2"/>
  <c r="D279" i="2"/>
  <c r="D280" i="2"/>
  <c r="D278" i="2"/>
  <c r="B186" i="2"/>
  <c r="B40" i="2"/>
  <c r="B26" i="2"/>
  <c r="C17" i="2"/>
  <c r="B6" i="2"/>
  <c r="B3" i="2"/>
  <c r="D308" i="2" l="1"/>
  <c r="E308" i="2" s="1"/>
  <c r="C410" i="2"/>
  <c r="C414" i="2" s="1"/>
  <c r="C406" i="2"/>
  <c r="C409" i="2" s="1"/>
  <c r="C401" i="2"/>
  <c r="C396" i="2"/>
  <c r="C256" i="2"/>
  <c r="C245" i="2"/>
  <c r="C231" i="2"/>
  <c r="C224" i="2"/>
  <c r="C221" i="2"/>
  <c r="C217" i="2"/>
  <c r="C195" i="2"/>
  <c r="C219" i="2" s="1"/>
  <c r="C186" i="2"/>
  <c r="C182" i="2"/>
  <c r="C178" i="2"/>
  <c r="C125" i="2"/>
  <c r="C56" i="2"/>
  <c r="C40" i="2"/>
  <c r="C26" i="2"/>
  <c r="C14" i="2"/>
  <c r="C11" i="2"/>
  <c r="C6" i="2"/>
  <c r="C3" i="2"/>
  <c r="B125" i="2"/>
  <c r="O248" i="2"/>
  <c r="D201" i="2"/>
  <c r="E201" i="2" s="1"/>
  <c r="C395" i="2" l="1"/>
  <c r="C181" i="2"/>
  <c r="C25" i="2"/>
  <c r="C193" i="2"/>
  <c r="C404" i="2"/>
  <c r="C415" i="2"/>
  <c r="D128" i="2"/>
  <c r="E128" i="2" s="1"/>
  <c r="C405" i="2" l="1"/>
  <c r="C220" i="2"/>
  <c r="D87" i="2"/>
  <c r="E87" i="2" s="1"/>
  <c r="D76" i="2"/>
  <c r="E76" i="2" s="1"/>
  <c r="C416" i="2" l="1"/>
  <c r="D117" i="2"/>
  <c r="E117" i="2" s="1"/>
  <c r="D329" i="2"/>
  <c r="E329" i="2" s="1"/>
  <c r="D297" i="2"/>
  <c r="E297" i="2" s="1"/>
  <c r="B221" i="2" l="1"/>
  <c r="D223" i="2"/>
  <c r="E223" i="2" s="1"/>
  <c r="B195" i="2"/>
  <c r="D216" i="2"/>
  <c r="E216" i="2" s="1"/>
  <c r="D215" i="2"/>
  <c r="E215" i="2" s="1"/>
  <c r="B178" i="2" l="1"/>
  <c r="D180" i="2"/>
  <c r="E180" i="2" s="1"/>
  <c r="D177" i="2"/>
  <c r="E177" i="2" s="1"/>
  <c r="D176" i="2"/>
  <c r="E176" i="2" s="1"/>
  <c r="D175" i="2"/>
  <c r="E175" i="2" s="1"/>
  <c r="D173" i="2"/>
  <c r="E173" i="2" s="1"/>
  <c r="D156" i="2"/>
  <c r="E156" i="2" s="1"/>
  <c r="D141" i="2"/>
  <c r="E141" i="2" s="1"/>
  <c r="D140" i="2"/>
  <c r="E140" i="2" s="1"/>
  <c r="B224" i="2" l="1"/>
  <c r="D111" i="2"/>
  <c r="E111" i="2" s="1"/>
  <c r="D110" i="2"/>
  <c r="E110" i="2" s="1"/>
  <c r="D109" i="2"/>
  <c r="E109" i="2" s="1"/>
  <c r="D230" i="2" l="1"/>
  <c r="D229" i="2"/>
  <c r="D272" i="2" l="1"/>
  <c r="E272" i="2" s="1"/>
  <c r="D273" i="2"/>
  <c r="E273" i="2" s="1"/>
  <c r="D274" i="2"/>
  <c r="E274" i="2" s="1"/>
  <c r="D275" i="2"/>
  <c r="E275" i="2" s="1"/>
  <c r="D276" i="2"/>
  <c r="E276" i="2" s="1"/>
  <c r="D277" i="2"/>
  <c r="E277" i="2" s="1"/>
  <c r="D281" i="2"/>
  <c r="E281" i="2" s="1"/>
  <c r="D282" i="2"/>
  <c r="E282" i="2" s="1"/>
  <c r="D283" i="2"/>
  <c r="E283" i="2" s="1"/>
  <c r="D284" i="2"/>
  <c r="E284" i="2" s="1"/>
  <c r="D285" i="2"/>
  <c r="E285" i="2" s="1"/>
  <c r="D286" i="2"/>
  <c r="E286" i="2" s="1"/>
  <c r="D287" i="2"/>
  <c r="E287" i="2" s="1"/>
  <c r="D288" i="2"/>
  <c r="E288" i="2" s="1"/>
  <c r="D289" i="2"/>
  <c r="E289" i="2" s="1"/>
  <c r="D290" i="2"/>
  <c r="E290" i="2" s="1"/>
  <c r="B245" i="2" l="1"/>
  <c r="D227" i="2"/>
  <c r="D36" i="2" l="1"/>
  <c r="E36" i="2" s="1"/>
  <c r="B56" i="2" l="1"/>
  <c r="B231" i="2"/>
  <c r="B395" i="2" s="1"/>
  <c r="D200" i="2" l="1"/>
  <c r="E200" i="2" s="1"/>
  <c r="D130" i="2"/>
  <c r="D413" i="2"/>
  <c r="B410" i="2"/>
  <c r="D397" i="2"/>
  <c r="E397" i="2" s="1"/>
  <c r="B396" i="2"/>
  <c r="D214" i="2"/>
  <c r="E214" i="2" s="1"/>
  <c r="D171" i="2"/>
  <c r="D159" i="2"/>
  <c r="E159" i="2" s="1"/>
  <c r="D144" i="2"/>
  <c r="D89" i="2" l="1"/>
  <c r="E89" i="2" s="1"/>
  <c r="D88" i="2"/>
  <c r="E88" i="2" s="1"/>
  <c r="D57" i="2"/>
  <c r="D412" i="2" l="1"/>
  <c r="E412" i="2" s="1"/>
  <c r="D411" i="2"/>
  <c r="B414" i="2"/>
  <c r="D408" i="2"/>
  <c r="E408" i="2" s="1"/>
  <c r="D407" i="2"/>
  <c r="E407" i="2" s="1"/>
  <c r="B406" i="2"/>
  <c r="D406" i="2" s="1"/>
  <c r="E406" i="2" s="1"/>
  <c r="D403" i="2"/>
  <c r="E403" i="2" s="1"/>
  <c r="D402" i="2"/>
  <c r="E402" i="2" s="1"/>
  <c r="B401" i="2"/>
  <c r="D401" i="2" s="1"/>
  <c r="E401" i="2" s="1"/>
  <c r="D400" i="2"/>
  <c r="D399" i="2"/>
  <c r="E399" i="2" s="1"/>
  <c r="D398" i="2"/>
  <c r="E398" i="2" s="1"/>
  <c r="D396" i="2"/>
  <c r="E396" i="2" s="1"/>
  <c r="D394" i="2"/>
  <c r="D393" i="2"/>
  <c r="E393" i="2" s="1"/>
  <c r="D330" i="2"/>
  <c r="E330" i="2" s="1"/>
  <c r="D328" i="2"/>
  <c r="E328" i="2" s="1"/>
  <c r="D327" i="2"/>
  <c r="E327" i="2" s="1"/>
  <c r="D326" i="2"/>
  <c r="E326" i="2" s="1"/>
  <c r="D325" i="2"/>
  <c r="E325" i="2" s="1"/>
  <c r="D324" i="2"/>
  <c r="E324" i="2" s="1"/>
  <c r="D323" i="2"/>
  <c r="D322" i="2"/>
  <c r="E322" i="2" s="1"/>
  <c r="D321" i="2"/>
  <c r="E321" i="2" s="1"/>
  <c r="D320" i="2"/>
  <c r="E320" i="2" s="1"/>
  <c r="D319" i="2"/>
  <c r="E319" i="2" s="1"/>
  <c r="D316" i="2"/>
  <c r="E316" i="2" s="1"/>
  <c r="D315" i="2"/>
  <c r="E315" i="2" s="1"/>
  <c r="D314" i="2"/>
  <c r="E314" i="2" s="1"/>
  <c r="D313" i="2"/>
  <c r="E313" i="2" s="1"/>
  <c r="D312" i="2"/>
  <c r="E312" i="2" s="1"/>
  <c r="D311" i="2"/>
  <c r="E311" i="2" s="1"/>
  <c r="D310" i="2"/>
  <c r="E310" i="2" s="1"/>
  <c r="D309" i="2"/>
  <c r="D307" i="2"/>
  <c r="E307" i="2" s="1"/>
  <c r="D306" i="2"/>
  <c r="E306" i="2" s="1"/>
  <c r="D305" i="2"/>
  <c r="E305" i="2" s="1"/>
  <c r="D304" i="2"/>
  <c r="E304" i="2" s="1"/>
  <c r="D303" i="2"/>
  <c r="E303" i="2" s="1"/>
  <c r="D302" i="2"/>
  <c r="E302" i="2" s="1"/>
  <c r="D301" i="2"/>
  <c r="E301" i="2" s="1"/>
  <c r="D300" i="2"/>
  <c r="E300" i="2" s="1"/>
  <c r="D299" i="2"/>
  <c r="E299" i="2" s="1"/>
  <c r="D298" i="2"/>
  <c r="E298" i="2" s="1"/>
  <c r="D296" i="2"/>
  <c r="E296" i="2" s="1"/>
  <c r="D295" i="2"/>
  <c r="E295" i="2" s="1"/>
  <c r="D294" i="2"/>
  <c r="E294" i="2" s="1"/>
  <c r="D293" i="2"/>
  <c r="E293" i="2" s="1"/>
  <c r="D292" i="2"/>
  <c r="E292" i="2" s="1"/>
  <c r="D291" i="2"/>
  <c r="E291" i="2" s="1"/>
  <c r="D271" i="2"/>
  <c r="E271" i="2" s="1"/>
  <c r="D270" i="2"/>
  <c r="E270" i="2" s="1"/>
  <c r="D269" i="2"/>
  <c r="E269" i="2" s="1"/>
  <c r="D268" i="2"/>
  <c r="E268" i="2" s="1"/>
  <c r="D267" i="2"/>
  <c r="E267" i="2" s="1"/>
  <c r="D266" i="2"/>
  <c r="E266" i="2" s="1"/>
  <c r="D265" i="2"/>
  <c r="E265" i="2" s="1"/>
  <c r="D264" i="2"/>
  <c r="E264" i="2" s="1"/>
  <c r="D263" i="2"/>
  <c r="E263" i="2" s="1"/>
  <c r="D262" i="2"/>
  <c r="E262" i="2" s="1"/>
  <c r="D261" i="2"/>
  <c r="D260" i="2"/>
  <c r="D259" i="2"/>
  <c r="D258" i="2"/>
  <c r="D257" i="2"/>
  <c r="D254" i="2"/>
  <c r="D253" i="2"/>
  <c r="D252" i="2"/>
  <c r="E252" i="2" s="1"/>
  <c r="D251" i="2"/>
  <c r="E251" i="2" s="1"/>
  <c r="D250" i="2"/>
  <c r="D249" i="2"/>
  <c r="E249" i="2" s="1"/>
  <c r="D248" i="2"/>
  <c r="E248" i="2" s="1"/>
  <c r="D247" i="2"/>
  <c r="E247" i="2" s="1"/>
  <c r="D246" i="2"/>
  <c r="E246" i="2" s="1"/>
  <c r="D245" i="2"/>
  <c r="E245" i="2" s="1"/>
  <c r="D244" i="2"/>
  <c r="E244" i="2" s="1"/>
  <c r="D243" i="2"/>
  <c r="E243" i="2" s="1"/>
  <c r="D242" i="2"/>
  <c r="D241" i="2"/>
  <c r="E241" i="2" s="1"/>
  <c r="D240" i="2"/>
  <c r="E240" i="2" s="1"/>
  <c r="D239" i="2"/>
  <c r="E239" i="2" s="1"/>
  <c r="D238" i="2"/>
  <c r="E238" i="2" s="1"/>
  <c r="D237" i="2"/>
  <c r="E237" i="2" s="1"/>
  <c r="D236" i="2"/>
  <c r="E236" i="2" s="1"/>
  <c r="D235" i="2"/>
  <c r="E235" i="2" s="1"/>
  <c r="D234" i="2"/>
  <c r="E234" i="2" s="1"/>
  <c r="D233" i="2"/>
  <c r="E233" i="2" s="1"/>
  <c r="D232" i="2"/>
  <c r="E232" i="2" s="1"/>
  <c r="D231" i="2"/>
  <c r="E231" i="2" s="1"/>
  <c r="E229" i="2"/>
  <c r="D228" i="2"/>
  <c r="E228" i="2" s="1"/>
  <c r="D226" i="2"/>
  <c r="D222" i="2"/>
  <c r="E222" i="2" s="1"/>
  <c r="D221" i="2"/>
  <c r="E221" i="2" s="1"/>
  <c r="D218" i="2"/>
  <c r="B217" i="2"/>
  <c r="D213" i="2"/>
  <c r="E213" i="2" s="1"/>
  <c r="D212" i="2"/>
  <c r="E212" i="2" s="1"/>
  <c r="D211" i="2"/>
  <c r="E211" i="2" s="1"/>
  <c r="D210" i="2"/>
  <c r="E210" i="2" s="1"/>
  <c r="D209" i="2"/>
  <c r="E209" i="2" s="1"/>
  <c r="D208" i="2"/>
  <c r="E208" i="2" s="1"/>
  <c r="D207" i="2"/>
  <c r="E207" i="2" s="1"/>
  <c r="D206" i="2"/>
  <c r="E206" i="2" s="1"/>
  <c r="D205" i="2"/>
  <c r="E205" i="2" s="1"/>
  <c r="D204" i="2"/>
  <c r="E204" i="2" s="1"/>
  <c r="D203" i="2"/>
  <c r="E203" i="2" s="1"/>
  <c r="D202" i="2"/>
  <c r="E202" i="2" s="1"/>
  <c r="D199" i="2"/>
  <c r="E199" i="2" s="1"/>
  <c r="D198" i="2"/>
  <c r="E198" i="2" s="1"/>
  <c r="D197" i="2"/>
  <c r="E197" i="2" s="1"/>
  <c r="D196" i="2"/>
  <c r="E196" i="2" s="1"/>
  <c r="D195" i="2"/>
  <c r="E195" i="2" s="1"/>
  <c r="D192" i="2"/>
  <c r="E192" i="2" s="1"/>
  <c r="D191" i="2"/>
  <c r="E191" i="2" s="1"/>
  <c r="D190" i="2"/>
  <c r="E190" i="2" s="1"/>
  <c r="D189" i="2"/>
  <c r="E189" i="2" s="1"/>
  <c r="D188" i="2"/>
  <c r="D187" i="2"/>
  <c r="D185" i="2"/>
  <c r="D184" i="2"/>
  <c r="E184" i="2" s="1"/>
  <c r="D183" i="2"/>
  <c r="B182" i="2"/>
  <c r="D182" i="2" s="1"/>
  <c r="E182" i="2" s="1"/>
  <c r="D179" i="2"/>
  <c r="E179" i="2" s="1"/>
  <c r="D174" i="2"/>
  <c r="E174" i="2" s="1"/>
  <c r="D172" i="2"/>
  <c r="D170" i="2"/>
  <c r="E170" i="2" s="1"/>
  <c r="D169" i="2"/>
  <c r="E169" i="2" s="1"/>
  <c r="D168" i="2"/>
  <c r="E168" i="2" s="1"/>
  <c r="D167" i="2"/>
  <c r="E167" i="2" s="1"/>
  <c r="D166" i="2"/>
  <c r="D165" i="2"/>
  <c r="E165" i="2" s="1"/>
  <c r="D164" i="2"/>
  <c r="E164" i="2" s="1"/>
  <c r="D163" i="2"/>
  <c r="E163" i="2" s="1"/>
  <c r="D162" i="2"/>
  <c r="E162" i="2" s="1"/>
  <c r="D161" i="2"/>
  <c r="D160" i="2"/>
  <c r="E160" i="2" s="1"/>
  <c r="D158" i="2"/>
  <c r="E158" i="2" s="1"/>
  <c r="D157" i="2"/>
  <c r="E157" i="2" s="1"/>
  <c r="D155" i="2"/>
  <c r="E155" i="2" s="1"/>
  <c r="D154" i="2"/>
  <c r="D153" i="2"/>
  <c r="E153" i="2" s="1"/>
  <c r="D152" i="2"/>
  <c r="E152" i="2" s="1"/>
  <c r="D151" i="2"/>
  <c r="E151" i="2" s="1"/>
  <c r="D150" i="2"/>
  <c r="E150" i="2" s="1"/>
  <c r="D149" i="2"/>
  <c r="E149" i="2" s="1"/>
  <c r="D148" i="2"/>
  <c r="E148" i="2" s="1"/>
  <c r="D147" i="2"/>
  <c r="D146" i="2"/>
  <c r="D145" i="2"/>
  <c r="E145" i="2" s="1"/>
  <c r="D143" i="2"/>
  <c r="E143" i="2" s="1"/>
  <c r="D142" i="2"/>
  <c r="D139" i="2"/>
  <c r="E139" i="2" s="1"/>
  <c r="D138" i="2"/>
  <c r="D137" i="2"/>
  <c r="E137" i="2" s="1"/>
  <c r="D136" i="2"/>
  <c r="E136" i="2" s="1"/>
  <c r="D135" i="2"/>
  <c r="E135" i="2" s="1"/>
  <c r="D134" i="2"/>
  <c r="E134" i="2" s="1"/>
  <c r="D133" i="2"/>
  <c r="E133" i="2" s="1"/>
  <c r="D132" i="2"/>
  <c r="E132" i="2" s="1"/>
  <c r="D131" i="2"/>
  <c r="D129" i="2"/>
  <c r="E129" i="2" s="1"/>
  <c r="D127" i="2"/>
  <c r="E127" i="2" s="1"/>
  <c r="D126" i="2"/>
  <c r="D125" i="2"/>
  <c r="E125" i="2" s="1"/>
  <c r="D123" i="2"/>
  <c r="E123" i="2" s="1"/>
  <c r="D122" i="2"/>
  <c r="E122" i="2" s="1"/>
  <c r="D121" i="2"/>
  <c r="E121" i="2" s="1"/>
  <c r="D120" i="2"/>
  <c r="D119" i="2"/>
  <c r="E119" i="2" s="1"/>
  <c r="D118" i="2"/>
  <c r="E118" i="2" s="1"/>
  <c r="D116" i="2"/>
  <c r="E116" i="2" s="1"/>
  <c r="D115" i="2"/>
  <c r="E115" i="2" s="1"/>
  <c r="D114" i="2"/>
  <c r="E114" i="2" s="1"/>
  <c r="D113" i="2"/>
  <c r="E113" i="2" s="1"/>
  <c r="D112" i="2"/>
  <c r="E112" i="2" s="1"/>
  <c r="D108" i="2"/>
  <c r="E108" i="2" s="1"/>
  <c r="D107" i="2"/>
  <c r="E107" i="2" s="1"/>
  <c r="D106" i="2"/>
  <c r="E106" i="2" s="1"/>
  <c r="D105" i="2"/>
  <c r="E105" i="2" s="1"/>
  <c r="D104" i="2"/>
  <c r="E104" i="2" s="1"/>
  <c r="D103" i="2"/>
  <c r="E103" i="2" s="1"/>
  <c r="D102" i="2"/>
  <c r="E102" i="2" s="1"/>
  <c r="D101" i="2"/>
  <c r="E101" i="2" s="1"/>
  <c r="D100" i="2"/>
  <c r="E100" i="2" s="1"/>
  <c r="D99" i="2"/>
  <c r="E99" i="2" s="1"/>
  <c r="D98" i="2"/>
  <c r="E98" i="2" s="1"/>
  <c r="D97" i="2"/>
  <c r="E97" i="2" s="1"/>
  <c r="D96" i="2"/>
  <c r="E96" i="2" s="1"/>
  <c r="D95" i="2"/>
  <c r="E95" i="2" s="1"/>
  <c r="D94" i="2"/>
  <c r="E94" i="2" s="1"/>
  <c r="D93" i="2"/>
  <c r="E93" i="2" s="1"/>
  <c r="D92" i="2"/>
  <c r="E92" i="2" s="1"/>
  <c r="D91" i="2"/>
  <c r="D90" i="2"/>
  <c r="E90" i="2" s="1"/>
  <c r="D86" i="2"/>
  <c r="D85" i="2"/>
  <c r="E85" i="2" s="1"/>
  <c r="D84" i="2"/>
  <c r="E84" i="2" s="1"/>
  <c r="D83" i="2"/>
  <c r="E83" i="2" s="1"/>
  <c r="D82" i="2"/>
  <c r="E82" i="2" s="1"/>
  <c r="D81" i="2"/>
  <c r="E81" i="2" s="1"/>
  <c r="D80" i="2"/>
  <c r="E80" i="2" s="1"/>
  <c r="D79" i="2"/>
  <c r="E79" i="2" s="1"/>
  <c r="D78" i="2"/>
  <c r="E78" i="2" s="1"/>
  <c r="D77" i="2"/>
  <c r="E77" i="2" s="1"/>
  <c r="D75" i="2"/>
  <c r="E75" i="2" s="1"/>
  <c r="D74" i="2"/>
  <c r="E74" i="2" s="1"/>
  <c r="D73" i="2"/>
  <c r="E73" i="2" s="1"/>
  <c r="D72" i="2"/>
  <c r="E72" i="2" s="1"/>
  <c r="D71" i="2"/>
  <c r="E71" i="2" s="1"/>
  <c r="D70" i="2"/>
  <c r="E70" i="2" s="1"/>
  <c r="D69" i="2"/>
  <c r="E69" i="2" s="1"/>
  <c r="D67" i="2"/>
  <c r="E67" i="2" s="1"/>
  <c r="D66" i="2"/>
  <c r="E66" i="2" s="1"/>
  <c r="D65" i="2"/>
  <c r="E65" i="2" s="1"/>
  <c r="D64" i="2"/>
  <c r="E64" i="2" s="1"/>
  <c r="D63" i="2"/>
  <c r="E63" i="2" s="1"/>
  <c r="D62" i="2"/>
  <c r="E62" i="2" s="1"/>
  <c r="D61" i="2"/>
  <c r="E61" i="2" s="1"/>
  <c r="D60" i="2"/>
  <c r="E60" i="2" s="1"/>
  <c r="D59" i="2"/>
  <c r="E59" i="2" s="1"/>
  <c r="D58" i="2"/>
  <c r="E58" i="2" s="1"/>
  <c r="D56" i="2"/>
  <c r="E56" i="2" s="1"/>
  <c r="D55" i="2"/>
  <c r="E55" i="2" s="1"/>
  <c r="D54" i="2"/>
  <c r="E54" i="2" s="1"/>
  <c r="D53" i="2"/>
  <c r="E53" i="2" s="1"/>
  <c r="D52" i="2"/>
  <c r="D51" i="2"/>
  <c r="E51" i="2" s="1"/>
  <c r="D50" i="2"/>
  <c r="E50" i="2" s="1"/>
  <c r="D49" i="2"/>
  <c r="E49" i="2" s="1"/>
  <c r="D48" i="2"/>
  <c r="E48" i="2" s="1"/>
  <c r="D47" i="2"/>
  <c r="E47" i="2" s="1"/>
  <c r="D46" i="2"/>
  <c r="D45" i="2"/>
  <c r="E45" i="2" s="1"/>
  <c r="D44" i="2"/>
  <c r="D43" i="2"/>
  <c r="E43" i="2" s="1"/>
  <c r="D42" i="2"/>
  <c r="E42" i="2" s="1"/>
  <c r="D41" i="2"/>
  <c r="D40" i="2"/>
  <c r="E40" i="2" s="1"/>
  <c r="D39" i="2"/>
  <c r="E39" i="2" s="1"/>
  <c r="D38" i="2"/>
  <c r="E38" i="2" s="1"/>
  <c r="D37" i="2"/>
  <c r="E37" i="2" s="1"/>
  <c r="D35" i="2"/>
  <c r="E35" i="2" s="1"/>
  <c r="D34" i="2"/>
  <c r="E34" i="2" s="1"/>
  <c r="D33" i="2"/>
  <c r="E33" i="2" s="1"/>
  <c r="D32" i="2"/>
  <c r="E32" i="2" s="1"/>
  <c r="D31" i="2"/>
  <c r="E31" i="2" s="1"/>
  <c r="D30" i="2"/>
  <c r="E30" i="2" s="1"/>
  <c r="D29" i="2"/>
  <c r="D28" i="2"/>
  <c r="D27" i="2"/>
  <c r="E27" i="2" s="1"/>
  <c r="D26" i="2"/>
  <c r="E26" i="2" s="1"/>
  <c r="D24" i="2"/>
  <c r="D23" i="2"/>
  <c r="E23" i="2" s="1"/>
  <c r="D22" i="2"/>
  <c r="E22" i="2" s="1"/>
  <c r="D21" i="2"/>
  <c r="E21" i="2" s="1"/>
  <c r="D20" i="2"/>
  <c r="D19" i="2"/>
  <c r="E19" i="2" s="1"/>
  <c r="D18" i="2"/>
  <c r="B17" i="2"/>
  <c r="D16" i="2"/>
  <c r="E16" i="2" s="1"/>
  <c r="D15" i="2"/>
  <c r="E15" i="2" s="1"/>
  <c r="B14" i="2"/>
  <c r="D14" i="2" s="1"/>
  <c r="E14" i="2" s="1"/>
  <c r="D13" i="2"/>
  <c r="E13" i="2" s="1"/>
  <c r="D12" i="2"/>
  <c r="B11" i="2"/>
  <c r="D11" i="2" s="1"/>
  <c r="E11" i="2" s="1"/>
  <c r="D10" i="2"/>
  <c r="E10" i="2" s="1"/>
  <c r="D9" i="2"/>
  <c r="D8" i="2"/>
  <c r="D7" i="2"/>
  <c r="E7" i="2" s="1"/>
  <c r="D6" i="2"/>
  <c r="E6" i="2" s="1"/>
  <c r="D5" i="2"/>
  <c r="E5" i="2" s="1"/>
  <c r="D4" i="2"/>
  <c r="E4" i="2" s="1"/>
  <c r="D3" i="2"/>
  <c r="E3" i="2" s="1"/>
  <c r="D414" i="2" l="1"/>
  <c r="E414" i="2" s="1"/>
  <c r="D217" i="2"/>
  <c r="B219" i="2"/>
  <c r="D219" i="2" s="1"/>
  <c r="E219" i="2" s="1"/>
  <c r="D410" i="2"/>
  <c r="E410" i="2" s="1"/>
  <c r="B25" i="2"/>
  <c r="B409" i="2"/>
  <c r="D409" i="2" s="1"/>
  <c r="E409" i="2" s="1"/>
  <c r="D224" i="2"/>
  <c r="E224" i="2" s="1"/>
  <c r="B404" i="2"/>
  <c r="B405" i="2" s="1"/>
  <c r="D17" i="2"/>
  <c r="E17" i="2" s="1"/>
  <c r="B181" i="2"/>
  <c r="D178" i="2"/>
  <c r="E178" i="2" s="1"/>
  <c r="B193" i="2"/>
  <c r="D193" i="2" s="1"/>
  <c r="E193" i="2" s="1"/>
  <c r="D186" i="2"/>
  <c r="E186" i="2" s="1"/>
  <c r="D256" i="2"/>
  <c r="E256" i="2" s="1"/>
  <c r="B220" i="2" l="1"/>
  <c r="B415" i="2"/>
  <c r="D415" i="2" s="1"/>
  <c r="E415" i="2" s="1"/>
  <c r="D25" i="2"/>
  <c r="E25" i="2" s="1"/>
  <c r="D181" i="2"/>
  <c r="E181" i="2" s="1"/>
  <c r="D405" i="2"/>
  <c r="E405" i="2" s="1"/>
  <c r="D404" i="2"/>
  <c r="E404" i="2" s="1"/>
  <c r="D395" i="2"/>
  <c r="D220" i="2" l="1"/>
  <c r="E220" i="2" s="1"/>
  <c r="B416" i="2"/>
  <c r="D416" i="2" s="1"/>
  <c r="E416" i="2" s="1"/>
</calcChain>
</file>

<file path=xl/sharedStrings.xml><?xml version="1.0" encoding="utf-8"?>
<sst xmlns="http://schemas.openxmlformats.org/spreadsheetml/2006/main" count="431" uniqueCount="412">
  <si>
    <t>% Variación</t>
  </si>
  <si>
    <t>120 - RETRIBUCIONES BASICAS</t>
  </si>
  <si>
    <t>121 - RETRIBUCIONES COMPLEMENTARIAS</t>
  </si>
  <si>
    <t>130.03 - FONDO PARA CUMPLIMIENTO DE LA SENTENCIA DEL PERSONAL LABORAL</t>
  </si>
  <si>
    <t>133 - RETRIBUCIÓN PERSONAL LABORAL CONTRATADO</t>
  </si>
  <si>
    <t>143 - OTRO PERSONAL</t>
  </si>
  <si>
    <t>143.05 - OTRO PERSONAL</t>
  </si>
  <si>
    <t>150 - PRODUCTIVIDAD</t>
  </si>
  <si>
    <t>151 - GRATIFICACIONES</t>
  </si>
  <si>
    <t>160 - CUOTAS SOCIALES</t>
  </si>
  <si>
    <t>160.00 - SEGURIDAD SOCIAL PERSONAL UPM</t>
  </si>
  <si>
    <t>162 - GASTOS SOCIALES DEL PERSONAL</t>
  </si>
  <si>
    <t>162.01 - BENEFICIOS SOCIALES</t>
  </si>
  <si>
    <t>162.02 - JUBILACIÓN</t>
  </si>
  <si>
    <t>162.03 - INVALIDEZ Y FALLECIMIENTO</t>
  </si>
  <si>
    <t>162.05 - PLAN DE PENSIONES</t>
  </si>
  <si>
    <t>202.00 - ARRENDAMIENTO DE EDIFICIOS Y OTRAS CONSTRUCCIONES</t>
  </si>
  <si>
    <t>203 - ARRENDAMIENTO MAQUINARIA, INSTALACIONES Y UTILLAJE</t>
  </si>
  <si>
    <t>203.00 - ARRENDAMIENTO DE INSTALACIONES</t>
  </si>
  <si>
    <t>203.01 - ARRENDAMIENTO DE MAQUINARIA</t>
  </si>
  <si>
    <t>203.02 - ARRENDAMIENTO DE UTILLAJE</t>
  </si>
  <si>
    <t>204 - ARRENDAMIENTO MATERIAL DE TRANSPORTE</t>
  </si>
  <si>
    <t>204.00 - ARRENDAMIENTO DE MATERIAL DE TRANSPORTE</t>
  </si>
  <si>
    <t>205 - ARRENDAMIENTO MOBILIARIO Y ENSERES</t>
  </si>
  <si>
    <t>206 - ARRENDAMIENTO DE EQUIPOS PARA PROCESOS DE INFORMACION</t>
  </si>
  <si>
    <t>208 - ARRENDAM. OTRO INMOV. MATERIAL</t>
  </si>
  <si>
    <t>208.00 - ARRENDAMIENTO OTRO INMOVILIZADO MATERIAL</t>
  </si>
  <si>
    <t>209 - CANONES</t>
  </si>
  <si>
    <t>210 - INFRAEST. Y BIENES NATURALES</t>
  </si>
  <si>
    <t>210.01 - INFRAESTRUCTURAS Y BIENES NATURALES</t>
  </si>
  <si>
    <t>212 - EDIFICIOS Y OTRAS CONSTRUCC</t>
  </si>
  <si>
    <t>212.00 - EDIFICIOS Y OTRAS CONSTRUCCIONES</t>
  </si>
  <si>
    <t>213 - MAQUINARIA, INSTALACIONES Y UTILLAJE</t>
  </si>
  <si>
    <t>213.00 - MANTENIMIENTO Y REPARACIÓN DE INSTALACIONES</t>
  </si>
  <si>
    <t>213.01 - MANTENIMIENTO Y REPARACIONES DE MAQUINARIA</t>
  </si>
  <si>
    <t>213.02 - REPARACIÓN Y MANTENIMIENTO DE UTILLAJE</t>
  </si>
  <si>
    <t>214 - ELEMENTOS DE TRANSPORTE</t>
  </si>
  <si>
    <t>215 - MOBILIARIO Y ENSERES</t>
  </si>
  <si>
    <t>215.00 - MOBILIARIO Y ENSERES</t>
  </si>
  <si>
    <t>216 - EQUIPOS PROCESOS DE INFORMAC</t>
  </si>
  <si>
    <t>219 - OTRO INMOVILIZADO MATERIAL</t>
  </si>
  <si>
    <t>220.00 - ORDINARIO NO INVENTARIABLE</t>
  </si>
  <si>
    <t>220.01 - PRENSA, REVISTAS, LIBROS Y OTRAS PUBLICACIONES</t>
  </si>
  <si>
    <t>220.02 - MATERIAL INF. NO INVENTARIABLE</t>
  </si>
  <si>
    <t>220.03 - MATERIAL ORDINARIO NO INVENTARIABLE PARA LA DOCENCIA</t>
  </si>
  <si>
    <t>220.04 - GASTOS EN FOTOCOPIAS</t>
  </si>
  <si>
    <t>220.05 - MATERIALES DE REPROGRAFÍA E IMPRENTA</t>
  </si>
  <si>
    <t>220.08 - MATERIAL FUNGIBLE PARA BIBLIOTECAS</t>
  </si>
  <si>
    <t>220.09 - MATERIAL FUNGIBLE PARA FORMACIÓN CONTINUA</t>
  </si>
  <si>
    <t>220.10 - SUSCRIPCIÓN A RECURSOS ELECTRÓNICOS DE INFORMACIÓN ON LINE</t>
  </si>
  <si>
    <t>220.99 - OTROS GASTOS EN MATERIAL FUNGIBLE</t>
  </si>
  <si>
    <t>221.00 - ENERGIA ELECTRICA</t>
  </si>
  <si>
    <t>221.01 - AGUA</t>
  </si>
  <si>
    <t>221.02 - GAS</t>
  </si>
  <si>
    <t>221.03 - COMBUSTIBLES</t>
  </si>
  <si>
    <t>221.04 - VESTUARIO</t>
  </si>
  <si>
    <t>221.05 - PRODUCTOS ALIMENTICIOS</t>
  </si>
  <si>
    <t>221.06 - PRODUCTOS FARMACEUTICOS</t>
  </si>
  <si>
    <t>221.08 - SUMINISTROS DE MATERIAL DEPORTIVO,DIDACTICO Y CULTURAL</t>
  </si>
  <si>
    <t>221.11 - SUMINISTROS DE REPUESTOS DE MAQUINARIA,UTILLAJE Y ELEMENTOS</t>
  </si>
  <si>
    <t>221.99 - OTROS SUMINISTROS</t>
  </si>
  <si>
    <t>222.00 - TELEFONICAS</t>
  </si>
  <si>
    <t>222.01 - POSTALES</t>
  </si>
  <si>
    <t>222.02 - TELEGRAFICAS</t>
  </si>
  <si>
    <t>222.03 - TELEX Y TELEFAX</t>
  </si>
  <si>
    <t>222.04 - INFORMATICAS</t>
  </si>
  <si>
    <t>223 - TRANSPORTES</t>
  </si>
  <si>
    <t>224 - PRIMAS DE SEGUROS</t>
  </si>
  <si>
    <t>224.01 - SEGUROS DE EDIFICIOS Y LOCALES</t>
  </si>
  <si>
    <t>224.02 - SEGUROS DE VIDA Y ACCIDENTES DE ALUMNOS</t>
  </si>
  <si>
    <t>224.03 - SEGUROS DE RESPONSABILIDAD CIVIL</t>
  </si>
  <si>
    <t>224.04 - SEGUROS DE VEHÍCULOS</t>
  </si>
  <si>
    <t>224.05 - SEGUROS DE BIENES MUEBLES</t>
  </si>
  <si>
    <t>224.99 - OTROS SEGUROS</t>
  </si>
  <si>
    <t>225.00 - TRIBUTOS ESTATALES</t>
  </si>
  <si>
    <t>225.01 - TRIBUTOS AUTONOMICOS</t>
  </si>
  <si>
    <t>225.02 - TRIBUTOS LOCALES</t>
  </si>
  <si>
    <t>226.01 - ATENC. PROTOCOL. Y REPRESENTAT</t>
  </si>
  <si>
    <t>226.02 - PUBLICIDAD Y PROPAGANDA</t>
  </si>
  <si>
    <t>226.03 - JURIDICOS, CONTENCIOSOS</t>
  </si>
  <si>
    <t>226.06 - REUNIONES Y CONFERENCIAS</t>
  </si>
  <si>
    <t>226.07 - OPOSICIONES Y PRUEBAS SELECTIVAS</t>
  </si>
  <si>
    <t>226.08 - SERVICIOS BANCARIOS Y SIMILARES</t>
  </si>
  <si>
    <t>226.09 - ACTIVIDADES CULTURALES Y DEPORTIVAS</t>
  </si>
  <si>
    <t>226.10 - GASTOS EXCEPCIONALES</t>
  </si>
  <si>
    <t>226.99 - OTROS GASTOS</t>
  </si>
  <si>
    <t>227.00 - LIMPIEZA Y ASEO</t>
  </si>
  <si>
    <t>227.01 - SEGURIDAD</t>
  </si>
  <si>
    <t>227.02 - VALORACIONES Y PERITAJES</t>
  </si>
  <si>
    <t>227.03 - GASTOS DE MENSAJERÍA</t>
  </si>
  <si>
    <t>227.05 - PROCESOS ELECTORALES</t>
  </si>
  <si>
    <t>227.06 - ESTUDIOS Y TRABAJOS TECNICOS</t>
  </si>
  <si>
    <t>227.07 - MANTENIMIENTO APLICACIONES INFORMÁTICAS</t>
  </si>
  <si>
    <t>227.09 - TRABAJOS EN EL EXTERIOR</t>
  </si>
  <si>
    <t>227.99 - OTROS</t>
  </si>
  <si>
    <t>230.00 - PERSONAL U.P.M.</t>
  </si>
  <si>
    <t>230.01 - TRIBUNALES DOCENTES</t>
  </si>
  <si>
    <t>230.03 - TRIBUNALES TESIS DOCTORALES</t>
  </si>
  <si>
    <t>230.11 - DIETAS. DOCTORADOS EUROPEOS</t>
  </si>
  <si>
    <t>230.12 - DIETAS. DOCTORADO INTERNACIONAL</t>
  </si>
  <si>
    <t>230.13 - PERSONAL UPM. PDI FUNCIONARIO</t>
  </si>
  <si>
    <t>230.14 - PERSONAL UPM. PDI LABORAL</t>
  </si>
  <si>
    <t>230.15 - PERSONAL UPM. PAS FUNCIONARIO</t>
  </si>
  <si>
    <t>230.16 - PERSONAL UPM. PAS LABORAL</t>
  </si>
  <si>
    <t>230.17 - BECARIOS EN FORMACIÓN</t>
  </si>
  <si>
    <t>230.19 - Personal Contratado Investigador. Dietas</t>
  </si>
  <si>
    <t>231 - LOCOMOCION</t>
  </si>
  <si>
    <t>231.01 - TRIBUNALES DOCENTES</t>
  </si>
  <si>
    <t>231.03 - TRIBUNALES TESIS DOCTORALES</t>
  </si>
  <si>
    <t>231.08 - EVALUACIONES</t>
  </si>
  <si>
    <t>231.11 - LOCOMOCIÓN. DOCTORADOS EUROPEOS</t>
  </si>
  <si>
    <t>231.12 - LOCOMOCIÓN. DOCTORADO INTERNACIONAL</t>
  </si>
  <si>
    <t>231.13 - PERSONAL UPM. PDI FUNCIONARIO</t>
  </si>
  <si>
    <t>231.14 - PERSONAL UPM.PDI LABORAL</t>
  </si>
  <si>
    <t>231.15 - PERSONAL UPM. PAS FUNCIONARIO</t>
  </si>
  <si>
    <t>231.16 - PERSONAL UPM. PAS LABORAL</t>
  </si>
  <si>
    <t>231.17 - BECARIOS EN FORMACIÓN</t>
  </si>
  <si>
    <t>231.19 - Personal Contratado Investigador. Locomoción</t>
  </si>
  <si>
    <t>232 - TRASLADOS</t>
  </si>
  <si>
    <t>233.01 - TRIBUNALES DOCENTES</t>
  </si>
  <si>
    <t>233.03 - TRIBUNALES TESIS DOCTORALES</t>
  </si>
  <si>
    <t>233.04 - TRIBUNALES DE SELECTIVIDAD</t>
  </si>
  <si>
    <t>233.05 - ACCESO</t>
  </si>
  <si>
    <t>233.06 - REUNIONES CONSEJO SOCIAL</t>
  </si>
  <si>
    <t>233.08 - EVALUACIONES</t>
  </si>
  <si>
    <t>233.11 - OTRAS INDEMNIZACIONES. DOCTORADOS EUROPEOS</t>
  </si>
  <si>
    <t>233.12 - OTRAS INDEMNIZACIONES. DOCTORADO INTERNACIONAL</t>
  </si>
  <si>
    <t>233.13 - PERSONAL UPM. PDI FUNCIONARIO</t>
  </si>
  <si>
    <t>233.14 - PERSONAL UPM. PDI LABORAL</t>
  </si>
  <si>
    <t>233.17 - BECARIOS EN FORMACIÓN</t>
  </si>
  <si>
    <t>233.19 - OTRAS INDEMNIZACIONES POR COLABORACIONES</t>
  </si>
  <si>
    <t>240.00 - GASTOS DE EDICIÓN Y DISTRIBUCIÓN</t>
  </si>
  <si>
    <t>310.00 - INTERESES CON OTRAS ENTIDADES</t>
  </si>
  <si>
    <t>310.02 - INTERESES DE DEUDAS CON ENTIDADES DE CRÉDITO</t>
  </si>
  <si>
    <t>352.00 - INTERESES DE DEUDA COMERCIAL</t>
  </si>
  <si>
    <t>352.01 - INTERESES DE DEMORA DERIVADOS DE PROCESOS JUDICIALES</t>
  </si>
  <si>
    <t>352.02 - OTROS INTERESES DE DEMORA</t>
  </si>
  <si>
    <t>480.00 - BECAS COLABORACIÓN</t>
  </si>
  <si>
    <t>480.01 - BECAS ERASMUS</t>
  </si>
  <si>
    <t>480.05 - OTRAS BECAS DE ESTUDIO</t>
  </si>
  <si>
    <t>480.06 - BECAS EN FORMACION</t>
  </si>
  <si>
    <t>480.09 - CUOTA PATRONAL DE LOS BECARIOS EN FORMACIÓN</t>
  </si>
  <si>
    <t>481.00 - SUBVENCIONES CORRIENTES A LA FUGUPM.</t>
  </si>
  <si>
    <t>481.01 - SUBVENCIONES CORRIENTES CONSORCIO CIUDAD UNIVERSITARIA</t>
  </si>
  <si>
    <t>481.02 - SUBVENCIONES CORRIENTES A LAS ASOCIACIONES DE ESTUDIANTES</t>
  </si>
  <si>
    <t>481.03 - SUBVENCIONES CORRIENTES A LAS CENTRALES SINDICALES</t>
  </si>
  <si>
    <t>481.04 - OTRAS SUBVENCIONES CORRIENTES.</t>
  </si>
  <si>
    <t>481.05 - TRANSFERENCIAS. PREMIOS LITERARIOS, ARTÍSTICOS O CIENTÍFICOS</t>
  </si>
  <si>
    <t>481.06 - TRANSFERENCIAS CORRIENTES.DONACIONES</t>
  </si>
  <si>
    <t>481.07 - TRANSFERENCIAS.OTRAS AYUDAS</t>
  </si>
  <si>
    <t>481.08 - SUBVENCIONES CORRIENTES PARA COOPERACIÓN</t>
  </si>
  <si>
    <t>481.09 - SUBVENCIONES.AYUDA A LA ESTANCIA DE MOVILIDAD DE DOCTORADO</t>
  </si>
  <si>
    <t>481.10 - SUBVENCIONES. AYUDA AL DESPLAZAMIENTO EN MOVILIDAD DOCTORADO</t>
  </si>
  <si>
    <t>490.08 - SUBVENCIONES CORRIENTES PARA COOPERACIÓN</t>
  </si>
  <si>
    <t>600.00 - ADQUISICIÓN DE TERRENOS Y BIENES NATURALES</t>
  </si>
  <si>
    <t>611.00 - INVERSIÓN REPOSICIÓN INFRAESTRUCTURAS Y BIENES USO GENERAL</t>
  </si>
  <si>
    <t>611.01 - REPARACIÓN Y MANTENIMIENTO EN BIENES DE USO GENERAL</t>
  </si>
  <si>
    <t>620.00 - OBRAS EN EDIFICIOS Y OTRAS CONSTRUCCIONES</t>
  </si>
  <si>
    <t>620.01 - INVERSION NUEVA EN MATERIAL DE LABORATORIO</t>
  </si>
  <si>
    <t>620.02 - INVERSION NUEVA EN MAQUINARIA</t>
  </si>
  <si>
    <t>620.03 - INVERSION NUEVA EN INSTALACIONES</t>
  </si>
  <si>
    <t>620.04 - INVERSION NUEVA EN UTILLAJE</t>
  </si>
  <si>
    <t>620.05 - INVERSION NUEVA EN ELEMENTOS DE TRANSPORTE</t>
  </si>
  <si>
    <t>620.06 - INVERSION NUEVA EN MOBILIARIO Y ENSERES</t>
  </si>
  <si>
    <t>620.07 - INVERSION NUEVA EN EQUIPOS INFORMATICOS</t>
  </si>
  <si>
    <t>620.08 - INVERSION NUEVA EN FONDOS BIBLIOGRAFICOS</t>
  </si>
  <si>
    <t>620.12 - ARRENDAMIENTO CON OPCIÓN DE COMPRA.GENÓMICA</t>
  </si>
  <si>
    <t>620.13 - ARRENDAMIENTO CON OPCIÓN DE COMPRA.DOMÓTICA</t>
  </si>
  <si>
    <t>630.00 - REPOSICION EN OBRAS Y OTRAS CONSTRUCCIONES</t>
  </si>
  <si>
    <t>630.01 - REPOSICION EN MATERIAL DE LABORATORIO</t>
  </si>
  <si>
    <t>630.02 - REPOSICION EN MAQUINARIA</t>
  </si>
  <si>
    <t>630.03 - REPOSICION EN INSTALACIONES</t>
  </si>
  <si>
    <t>630.04 - REPOSICION EN UTILLAJE</t>
  </si>
  <si>
    <t>630.06 - REPOSICION EN MOBILIARIO Y ENSERES</t>
  </si>
  <si>
    <t>630.07 - REPOSICION EN EQUIPOS DE INFORMACION</t>
  </si>
  <si>
    <t>630.08 - RESTAURACION FONDOS BIBLIOGRAFICOS</t>
  </si>
  <si>
    <t>630.09 - INVERSION DE REPOSICION EN OTRO INMOVILIZADO MATERIAL</t>
  </si>
  <si>
    <t>640.06 - GASTOS MATERIAL FUNGIBLE.</t>
  </si>
  <si>
    <t>640.07 - MATERIAL INVENTARIABLE PROYECTOS DE INVESTIGACION.</t>
  </si>
  <si>
    <t>640.08 - VIAJES Y DIETAS PROYECTOS DE INVESTIGACION.</t>
  </si>
  <si>
    <t>640.11 - OTROS GASTOS</t>
  </si>
  <si>
    <t>640.18 - COLABORACIÓN PAS CONTRATADO</t>
  </si>
  <si>
    <t>640.19 - COLABORACIÓN BECARIOS NO EN FORMACIÓN</t>
  </si>
  <si>
    <t>640.22 - SEGURIDAD SOCIAL PERSONAL UPM CON CARGO A PROYECTOS DE INVES</t>
  </si>
  <si>
    <t>640.24 - BECARIOS EN FORMACIÓN CON CARGO A PROYECTOS DE INVESTIGACIÓN</t>
  </si>
  <si>
    <t>640.26 - SEGURIDAD SOCIAL BECARIOS EN FORMACIÓN CON CARGO A PROYECTOS</t>
  </si>
  <si>
    <t>640.27 - PERSONAL CONTRATADO DE ADMINISTRACIÓN Y SERVICIOS CON CARGO</t>
  </si>
  <si>
    <t>640.29 - COLABORACION OTRO PERSONAL</t>
  </si>
  <si>
    <t>641.00 - MATERIAL DE OFICINA NO INVENTARIABLE</t>
  </si>
  <si>
    <t>641.01 - MATERIAL INFORMATICO NO INVENTARIABLE</t>
  </si>
  <si>
    <t>641.02 - FOTOCOPIAS</t>
  </si>
  <si>
    <t>641.03 - MATERIAL DE REPROGRAFIA E IMPRENTA</t>
  </si>
  <si>
    <t>641.04 - MATERIAL DE LABORATORIO</t>
  </si>
  <si>
    <t>641.99 - OTRO MATERIAL NO INVENTARIABLE</t>
  </si>
  <si>
    <t>642.00 - ARRENDAMIENTO DE TERRENOS Y BIENES NATURALES</t>
  </si>
  <si>
    <t>642.01 - ARRENDAMIENTO DE EDIFICIOS Y OTRAS CONSTRUCCIONES</t>
  </si>
  <si>
    <t>642.02 - ARRENDAMIENTO DE MAQUINARIA</t>
  </si>
  <si>
    <t>642.03 - ARRENDAMIENTO DE INSTALACIONES</t>
  </si>
  <si>
    <t>642.04 - ARRENDAMIENTO DE UTILLAJE</t>
  </si>
  <si>
    <t>642.05 - ARRENDAMIENTO DE ELEMENTOS DE TRANSPORTE</t>
  </si>
  <si>
    <t>642.06 - ARRENDAMIENTO DE MOBILIARIO Y ENSERES</t>
  </si>
  <si>
    <t>642.07 - ARRENDAMIENTO DE EQUIPOS PARA PROCESOS DE INFORMACION</t>
  </si>
  <si>
    <t>642.08 - ARENDAMIENTO DE INMOVILIZADO INMATERIAL (CANONES)</t>
  </si>
  <si>
    <t>642.99 - ARRENDAMIENTO DE OTRO INMOVILIZADO MATERIAL</t>
  </si>
  <si>
    <t>643.02 - REPARACIONES, MANTENIMIENTO Y CONSERVACION DE MAQUINARIA</t>
  </si>
  <si>
    <t>643.03 - REPARACIONES, MANTENIMIENTO Y CONSERVACION DE INSTALACIONES</t>
  </si>
  <si>
    <t>643.04 - REPARACIONES, MANTENIMIENTO Y CONSERVACION DE UTILLAJE</t>
  </si>
  <si>
    <t>644.00 - ENERGIA ELECTRICA</t>
  </si>
  <si>
    <t>644.01 - AGUA</t>
  </si>
  <si>
    <t>644.02 - GAS</t>
  </si>
  <si>
    <t>644.03 - COMBUSTIBLES</t>
  </si>
  <si>
    <t>644.04 - OTROS SUMINISTROS</t>
  </si>
  <si>
    <t>644.05 - TELÉFONO</t>
  </si>
  <si>
    <t>644.06 - COMUNICACIONES POSTALES</t>
  </si>
  <si>
    <t>644.07 - COMUNICACIONES INFORMÁTICAS</t>
  </si>
  <si>
    <t>644.08 - OTRAS COMUNICACIONES</t>
  </si>
  <si>
    <t>645.00 - TRIBUTOS ESTATALES</t>
  </si>
  <si>
    <t>645.01 - TRIBUTOS AUTONÓMICOS</t>
  </si>
  <si>
    <t>645.02 - TRIBUTOS LOCALES</t>
  </si>
  <si>
    <t>646.00 - LIMPIEZA Y ASEO</t>
  </si>
  <si>
    <t>646.01 - SEGURIDAD</t>
  </si>
  <si>
    <t>646.02 - VALORACIONES Y PERITAJES</t>
  </si>
  <si>
    <t>646.03 - GASTOS DE MENSAJERIA</t>
  </si>
  <si>
    <t>646.04 - CUSTODIA DEPOSITO Y ALMACENAJE</t>
  </si>
  <si>
    <t>646.05 - ESTUDIOS Y TRABAJOS TECNICOS</t>
  </si>
  <si>
    <t>646.06 - TRANSPORTE</t>
  </si>
  <si>
    <t>646.99 - OTROS TRABAJOS REALIZADOS POR EMPRESAS Y PROFESIONALES</t>
  </si>
  <si>
    <t>647.00 - ALOJAMIENTO</t>
  </si>
  <si>
    <t>647.01 - LOCOMOCION</t>
  </si>
  <si>
    <t>647.02 - INSCRIPCIONES A CONGRESOS</t>
  </si>
  <si>
    <t>647.03 - MANUTENCIÓN</t>
  </si>
  <si>
    <t>647.04 - ASISTENCIAS</t>
  </si>
  <si>
    <t>647.99 - OTROS GASTOS DE VIAJES</t>
  </si>
  <si>
    <t>648.00 - Gastos en investigación</t>
  </si>
  <si>
    <t>648.01 - PUBLICIDAD, DIFUSION Y PROPAGANDA</t>
  </si>
  <si>
    <t>648.02 - JURIDICOS Y CONTENCIOSOS</t>
  </si>
  <si>
    <t>648.03 - REUNIONES</t>
  </si>
  <si>
    <t>648.04 - SERVICIOS BANCARIOS Y SIMILARES</t>
  </si>
  <si>
    <t>648.05 - SEGUROS DE EDIFICIOS Y LOCALES</t>
  </si>
  <si>
    <t>648.06 - SEGUROS DE VIDA Y ACCIDENTES DE ALUMNOS</t>
  </si>
  <si>
    <t>648.07 - SEGUROS DE RESPONSABILIDAD CIVIL</t>
  </si>
  <si>
    <t>648.08 - SEGUROS DE VEHÍCULOS</t>
  </si>
  <si>
    <t>648.09 - SEGUROS DE BIENES MUEBLES</t>
  </si>
  <si>
    <t>648.10 - OTROS SEGUROS</t>
  </si>
  <si>
    <t>648.11 - BECAS</t>
  </si>
  <si>
    <t>648.12 - OTRAS AYUDAS. AL ESTUDIO, BOLSAS DE VIAJE, ETC.</t>
  </si>
  <si>
    <t>648.13 - GASTOS DE PUBLICACIONES, EDICIÓN Y DISTRIBUCIÓN</t>
  </si>
  <si>
    <t>648.20 - OTROS GASTOS FINANCIEROS</t>
  </si>
  <si>
    <t>648.99 - OTROS GASTOS CORRIENTES</t>
  </si>
  <si>
    <t>649.01 - INVERSION NUEVA EN EDIFICIOS Y OTRAS CONSTRUCCIONES</t>
  </si>
  <si>
    <t>649.02 - INVERSION NUEVA EN MATERIAL INVENTARIABLE DE LABORATORIO</t>
  </si>
  <si>
    <t>649.03 - INVENSION NUEVA EN MAQUINARIA</t>
  </si>
  <si>
    <t>649.04 - INVENSION NUEVA EN INSTALACIONES</t>
  </si>
  <si>
    <t>649.05 - INVENSION NUEVA EN UTILLAJE</t>
  </si>
  <si>
    <t>649.06 - INVENSION NUEVA EN ELEMENTOS DE TRANSPORTE</t>
  </si>
  <si>
    <t>649.07 - INVENSION NUEVA EN MOBILIARIO Y ENSERES</t>
  </si>
  <si>
    <t>649.08 - INVENSION NUEVA EN EQUIPOS PARA PROCESOS DE INFORMACIÓN</t>
  </si>
  <si>
    <t>649.09 - INVERSION NUEVA EN OTRO INMOVILIZADO MATERIAL</t>
  </si>
  <si>
    <t>649.11 - INVERSION DE REPOSICION EN EDIFICIOS Y OTRAS CONSTRUCCIONES</t>
  </si>
  <si>
    <t>649.13 - INVENSION DE REPOSICION EN MAQUINARIA</t>
  </si>
  <si>
    <t>649.14 - INVENSION DE REPOSICION EN INSTALACIONES</t>
  </si>
  <si>
    <t>649.15 - INVENSION DE REPOSICION EN UTILLAJE</t>
  </si>
  <si>
    <t>649.17 - INVENSION DE REPOSICION EN MOBILIARIO Y ENSERES</t>
  </si>
  <si>
    <t>649.19 - INVERSION DE REPOSICION EN OTRO INMOVILIZADO MATERIAL</t>
  </si>
  <si>
    <t>649.20 - INVERSIÓN EN APLICACIONES INFORMÁTICAS</t>
  </si>
  <si>
    <t>649.21 - INVERSIÓN EN INVESTIGACIÓN Y DESARROLLO</t>
  </si>
  <si>
    <t>649.24 - INVERSION EN FONDOS BIBLIOGRAFICOS</t>
  </si>
  <si>
    <t>780.04 - SUBVENCIONES DE CAPITAL PARA INVESTIGACIÓN. LEGADO ESPARCIA</t>
  </si>
  <si>
    <t>781.08 - SUBVENCIONES DE CAPITAL PARA COOPERACIÓN</t>
  </si>
  <si>
    <t>790.00 - TRANSFERENCIAS DE CAPITAL AL EXTERIOR</t>
  </si>
  <si>
    <t>790.08 - SUBVENCIONES DE CAPITAL AL EXTERIOR PARA COOPERACIÓN</t>
  </si>
  <si>
    <t>830.01 - PRESTAMOS C/P A FUNCIONARIOS</t>
  </si>
  <si>
    <t>830.02 - PRESTAMOS C/P LABORALES</t>
  </si>
  <si>
    <t>910 - AMORTIZACIÓN PRÉSTAMOS CORTO PLAZO SECTOR PÚBLICO</t>
  </si>
  <si>
    <t>ARTÍCULO 12 FUNCIONARIOS</t>
  </si>
  <si>
    <t>ARTÍCULO 13 LABORALES</t>
  </si>
  <si>
    <t>130 - RETRIBUCIONES PERSONAL LABORAL FIJO</t>
  </si>
  <si>
    <t>ARTÍCULO 14 OTRO PERSONAL</t>
  </si>
  <si>
    <t>ARTÍCULO 15 INCENTIVOS AL RENDIMIENTO</t>
  </si>
  <si>
    <t>ARTÍCULO 16 CUOTAS, PRESTACIONES Y GASTOS SOCIALES</t>
  </si>
  <si>
    <t>TOTAL CAPÍTULO 1 - GASTOS DE PERSONAL</t>
  </si>
  <si>
    <t>DENOMINACIÓN</t>
  </si>
  <si>
    <t>ARTÍCULO 20 ARRENDAMIENTOS Y CÁNONES</t>
  </si>
  <si>
    <t xml:space="preserve">ARTÍCULO 21 REPARACIONES, MANTENIMIENTO Y CONSERVACIÓN </t>
  </si>
  <si>
    <t>ARTÍCULO 22 MATERIAL, SUMINISTROS Y OTROS</t>
  </si>
  <si>
    <t>ARTÍCULO 23 INDEMNIZACIONES POR RAZÓN DEL SERVICIO</t>
  </si>
  <si>
    <t>ARTÍCULO 24 GASTOS DE EDICIÓN Y DISTRIBUCIÓN</t>
  </si>
  <si>
    <t>TOTAL CAPÍTULO 2 - GASTOS CORRIEN. EN BIENES  Y SERVICIOS</t>
  </si>
  <si>
    <t>ARTÍCULO 31 DE PRESTAMOS DEL INTERIOR</t>
  </si>
  <si>
    <t>ARTÍCULO 35 INTERESES DEMORA Y OTROS GASTOS FINANC.</t>
  </si>
  <si>
    <t>TOTAL CAPÍTULO 3 - GASTOS FINANCIEROS</t>
  </si>
  <si>
    <t>ARTÍCULO 48 A FAMILIAS E INSTITUCIONES SIN FINES LUCRO</t>
  </si>
  <si>
    <t>ARTÍCULO 49 AL EXTERIOR</t>
  </si>
  <si>
    <t>TOTAL CAPÍTULO 4 - TRANSFERENCIAS CORRIENTES</t>
  </si>
  <si>
    <t>TOTAL OPERACIONES CORRIENTES</t>
  </si>
  <si>
    <t>ARTÍCULO 60  INVERSIONES NUEVAS EN INFRAESTRUCTURAS</t>
  </si>
  <si>
    <t>ARTÍCULO 61  INVERSIONES DE REPOSICIÓN</t>
  </si>
  <si>
    <t>ARTÍCULO 64  GASTOS EN INVERSIONES DE CARÁCTER INMATERIAL</t>
  </si>
  <si>
    <t>TOTAL CAPÍTULO 6 - INVERSIONES REALES</t>
  </si>
  <si>
    <t>ARTÍCULO 78  A FAMILIAS E INSTITUCIONES SIN FINES DE LUCRO</t>
  </si>
  <si>
    <t>ARTÍCULO 79  AL EXTERIOR</t>
  </si>
  <si>
    <t>TOTAL CAPÍTULO 7 - TRANSF. Y SUBVENCIONES  DE CAPITAL</t>
  </si>
  <si>
    <t>ARTÍCULO 83 CONCESIÓN DE PRÉSTAMOS FUERA DEL SECTOR PÚBLICO</t>
  </si>
  <si>
    <t>TOTAL CAPÍTULO 8 - ACTIVOS FINANCIEROS</t>
  </si>
  <si>
    <t>ARTÍCULO 91 AMORTIZ. DE PRÉSTAMOS EN MONEDA NACIONAL</t>
  </si>
  <si>
    <t>TOTAL CAPÍTULO 9 - PASIVOS FINANCIEROS</t>
  </si>
  <si>
    <t>TOTAL OPERACIONES FINANCIERAS</t>
  </si>
  <si>
    <t>TOTAL GASTOS</t>
  </si>
  <si>
    <t>22 - MATERIAL, SUMINISTROS Y OTROS</t>
  </si>
  <si>
    <t>310 - INTERESES DE PRESTAMOS</t>
  </si>
  <si>
    <t>352 - INTERESES DE DEMORA</t>
  </si>
  <si>
    <t>227.07 - PREST. SERV. EMP. ESPECIAL. EQUIPOS PROCESOS INFORMACIÓN</t>
  </si>
  <si>
    <t>210.00 - REPARAC. Y MANTEN. EN INFRAESTRUCTURA Y BIENES NATURALES</t>
  </si>
  <si>
    <t>216.00 - REPARAC. Y MANTEN. EQUIPOS PARA PROCESOS DE INFORMACIÓN</t>
  </si>
  <si>
    <t>221.10 - MATERIAL LABORATORIO NO INVENTARIA. PARA DOCENCIA .DEPART.</t>
  </si>
  <si>
    <t>221.12 - SUMINISTROS MATERIAL ELECTRONICO,ELECTRICO Y DE COMUNICACIONES</t>
  </si>
  <si>
    <t>233.10 - FORMACIÓN IMPARTIDA POR PERSONAL DE LA UPM O DE OTRAS ADMIN.</t>
  </si>
  <si>
    <t>359.01 - PÉRDIDAS MODIFIC. TIPO CAMBIO PARTIDAS MONET. MONEDA EXTRANJERA</t>
  </si>
  <si>
    <t>640.05 - GASTOS SEGURIDAD SOCIAL. CUOTA PATR. PERSONAL COLAB.PROYEC.</t>
  </si>
  <si>
    <t>640.12 - PERSONAL CONTRATADO INVESTIGADOR CARGO PROYECTOS INVEST.</t>
  </si>
  <si>
    <t>640.13 - BECARIOS NO EN FORMACIÓN CARGO A PROYEC. INVEST.</t>
  </si>
  <si>
    <t>640.14 - COLABORACIÓN PDI FUNCIONARIO CON CARGO A PROYECTOS DE INVEST.</t>
  </si>
  <si>
    <t>640.15 - COLABORACIÓN PDI LABORAL CARGO PROYEC. INVEST.</t>
  </si>
  <si>
    <t>640.16 - COLABORACIÓN PAS FUNCIONARIO CARGO PROYECT. INVESTIGACIÓN</t>
  </si>
  <si>
    <t>640.17 - COLABORACIÓN PAS LABORAL CARGO PROYECTOS DE INVESTIGACIÓN</t>
  </si>
  <si>
    <t>640.20 - SEGUR. SOCIAL PERSONAL CONTRATADO INVESTIGADOR EN PROYECT.</t>
  </si>
  <si>
    <t>640.21 - SEGUR. SOCIAL BECARIOS NO EN FORMACIÓN CON CARGO A PROYEC.</t>
  </si>
  <si>
    <t>641.05 - PRENSA, REVISTAS, LIBROS Y OTRAS PUBLIC., EXCEPTO FOND. BIBLIOG.</t>
  </si>
  <si>
    <t>643.00 - REPARAC., MANTENIM. Y CONSERVA. DE TERRENOS Y BIENES NATURALES</t>
  </si>
  <si>
    <t>643.01 - REPARAC., MANTENIM. Y CONSERV. DE EDIFICIOS Y OTRAS CONSTRUC.</t>
  </si>
  <si>
    <t>643.05 - REPARACIONES, MANTENIM. Y CONSERV. DE ELEMENTOS DE TRANSPORTE</t>
  </si>
  <si>
    <t>643.06 - REPARAC., MANTENIMIENTO Y CONSERVACION DE MOBILIARIO Y ENSERES</t>
  </si>
  <si>
    <t>643.07 - REPARAC., MANTEN. Y CONSERV.DE EQUIPOS PROCESOS DE INFORMACIÓN</t>
  </si>
  <si>
    <t>643.99 - REPARAC., MANTEN. Y CONSERVACION DE OTRO INMOVILIZADO MATERIAL</t>
  </si>
  <si>
    <t>649.00 - INVERSION NUEVA TERRENOS, BIENES NATURALES E INFRAESTRUCTURAS</t>
  </si>
  <si>
    <t>649.12 - INVERSION REPOSICION EN MATERIAL INVENTARIABLE DE LABORATORIO</t>
  </si>
  <si>
    <t>649.18 - INVENSION REPOSICION EN EQUIPOS PARA PROCESOS DE INFORMACIÓN</t>
  </si>
  <si>
    <t>130.02 - FONDO CUMPLIMIENTO ACUERDOS JUDICIALES</t>
  </si>
  <si>
    <t>230.18 - BECARIOS NO FORMACIÓN</t>
  </si>
  <si>
    <t>233.15 - PERSONAL UPM. PAS FUNCIONARIO</t>
  </si>
  <si>
    <t>359.00 - OTROS GASTOS FINANCIEROS</t>
  </si>
  <si>
    <t>610.00 - INVERSIÓN REPOSICIÓN EN TERRENOS Y BIENES NATURALES</t>
  </si>
  <si>
    <t>610.01 - IINVERSIÓN REPOSICIÓN EN TERRENOS Y BIENES NATURALES. REPARAC</t>
  </si>
  <si>
    <t>620.09 - OTRO MATERIAL INVENTARIABLE.VESTUARIO.OTROS.</t>
  </si>
  <si>
    <t>620.10 - LEASING DE MINAS</t>
  </si>
  <si>
    <t>640.30 - RECARGOS SEGURIDAD SOCIAL O.T.T.</t>
  </si>
  <si>
    <t>649.23 - INVERSIÓN EN PROPIEDAD INTELECTUAL</t>
  </si>
  <si>
    <t>649.26 - Inversión sobre activos utilizados en regimén de arrendamiento o cedidos</t>
  </si>
  <si>
    <t>780.05 - AYUDAS PARA INVESTIGACIÓN.</t>
  </si>
  <si>
    <t>TOTAL OPERACIONES DE CAPITAL</t>
  </si>
  <si>
    <t>222.05 - DATOS</t>
  </si>
  <si>
    <t>222.99 - OTRAS COMUNICACIONES</t>
  </si>
  <si>
    <t>230.08 - EVALUACIONES</t>
  </si>
  <si>
    <t>231.02 - TRIBUNALES P.A.S.</t>
  </si>
  <si>
    <t>231.18 - BECARIOS NO FORMACIÓN</t>
  </si>
  <si>
    <t>233.02 - TRIBUNALES P.A.S.</t>
  </si>
  <si>
    <t>233.16 - PERSONAL UPM. PAS LABORAL</t>
  </si>
  <si>
    <t>480.07 - BECAS EN PRÁCTICAS</t>
  </si>
  <si>
    <t>481.12 - AYUDA PLAN VIABILIDAD 2017/2021 FUNDISMA</t>
  </si>
  <si>
    <t>611.09 - MEJORA DE CAMPUS.REPARACIÓN EN INFRAESTRUCTURAS DE USO GENER</t>
  </si>
  <si>
    <t>780.01 - SUBVENCIONES DE CAPITAL A FAMILIAS E INSTITUCIONES SIN ÁNIMO</t>
  </si>
  <si>
    <t>ARTÍCULO 62  INVERSION NUEVA ASOC. FUNC. OPERATIVO DE LOS SERVICIOS</t>
  </si>
  <si>
    <t>ARTÍCULO 63  INVERSION REPOS. ASOCIADA FUNC. DE LOS SERVICIOS</t>
  </si>
  <si>
    <t xml:space="preserve">640.28 - SEGURIDAD SOCIAL PERSONAL CONTRATADO DE ADMÓN. Y SERVICIOS </t>
  </si>
  <si>
    <t>910.00 - AMORT. PRESTAMOS NO TRANSF. EN SUBV. CORTO PLAZO SECTOR PÚBLICO</t>
  </si>
  <si>
    <t>911.00 - AMORT. PRESTAMOS NO TRANSF. En SUBV. LARGO PLAZO SECTOR PUBLICO</t>
  </si>
  <si>
    <t>207 - ARRENDAMIENTO DE PROPIEDAD INTELECTURAL</t>
  </si>
  <si>
    <t>610.02 - ACONDICIONAMIENTO DE CAMINOS Y VÍAS PECUARIAS</t>
  </si>
  <si>
    <t>647.05 - DIETAS TESIS DOCTORALES</t>
  </si>
  <si>
    <t>647.06 - LOCOMOCIÓN TESIS DOCTORALES</t>
  </si>
  <si>
    <t>647.07 - OTRAS INDEMNIZACIONES TESIS DOCTORALES</t>
  </si>
  <si>
    <t>226.11 - CUOTAS DE</t>
  </si>
  <si>
    <t>226.16 - CONFERENCIAS PERSONAL UPM</t>
  </si>
  <si>
    <t>226.26 - ORGANIZACIÓN REUNIONES Y CONFERENCIAS</t>
  </si>
  <si>
    <t>227.04 - CUSTODIA, DEPÓSITO Y ALACENAJE</t>
  </si>
  <si>
    <t>230.20 - MANUTENCIÓN PERSONAL NO VINCULADO CON GARGO A PROY. OTT</t>
  </si>
  <si>
    <t>230.21 - ALOJAMIENTO PERSONAL NO VINCULADO CON GARGO A PROY. OTT</t>
  </si>
  <si>
    <t>231.20 - LOCOMOCIÓN PERSONAL NO VINCULADO CON CARGO A PROY. OTT</t>
  </si>
  <si>
    <t>233.18 - BECARIOS NO</t>
  </si>
  <si>
    <t>233.20 - FORMACIÓN IMPARTIDA POR PERSONAL UPM</t>
  </si>
  <si>
    <t>233.25 - ACCESO A LA UNIVERSIDAD PERSONAL UPM</t>
  </si>
  <si>
    <t>233.29 - OTRAS INDEMNIZACIONES COLABORACIÓN PERSONAL UPM</t>
  </si>
  <si>
    <t>240.01 - GASTOS PUBLICAC.CIENTIFICA EN REVISTAS EN ACC. ABIERTO</t>
  </si>
  <si>
    <t>481.15 - PREMIOS LITERARIOS, ARTISTICOS, CIENTIFICOS Y OTROS A PERS. UPM</t>
  </si>
  <si>
    <t>481.17 - OTRAS AYUDAS A PERSONAL UPM</t>
  </si>
  <si>
    <t>601.09 - OTRAS ACTUACIONES</t>
  </si>
  <si>
    <t>642.18 - REGALIAS DE PERSONAL UPM</t>
  </si>
  <si>
    <t>647.10 - ALOJAMIENTO PERSONAL UPM</t>
  </si>
  <si>
    <t>647.11 - LOCOMOCIÓN PERSONAL UPM</t>
  </si>
  <si>
    <t>647.12 - INSCRIP. A CONGRESOS PERSONAL UPM</t>
  </si>
  <si>
    <t>647.13 - MANUTENCIÓN PERSONAL UPM</t>
  </si>
  <si>
    <t>647.15 - DIETAS TESIS DOCT. PERSONAL UPM</t>
  </si>
  <si>
    <t>647.16 - LOCOMOCIÓN TESIS DOCT. PERSONAL UPM</t>
  </si>
  <si>
    <t>647.29 - OTROS GASTOS VIAJE PERSONAL UPM</t>
  </si>
  <si>
    <t>648.14 - GASTOS PUBLIC. CIENTIF. REVISTAS ACCESO</t>
  </si>
  <si>
    <t>648.15 - GASTOS PUBLIC. CIENTIF. REVISTAS ACCESO</t>
  </si>
  <si>
    <t>648.21 - BECAS PERSONAL UPM</t>
  </si>
  <si>
    <t>648.22 - OTRAS AYUD ESTUDIO PERSONAL UPM</t>
  </si>
  <si>
    <t>648.23 - REUNIONES, CURSOS Y CONF.  PERSONAL UPM</t>
  </si>
  <si>
    <t>648.30 - GASTOS</t>
  </si>
  <si>
    <t>648.31 - CUOTAS DE</t>
  </si>
  <si>
    <t>648.33 - ORGANIZACIÓN, REUNIONES Y CONFERENCIAS</t>
  </si>
  <si>
    <t>646.15 - ESTUDIOS Y TRAB. TECNICOS PERSONAL UPM</t>
  </si>
  <si>
    <t>221.07 -SUMINISTROS DE MATERIAL DE PROTECCIÓN INDIVIDUAL</t>
  </si>
  <si>
    <t>230.02 - TRIBUNALES P.A.S.</t>
  </si>
  <si>
    <t>480.08 - BECAS ESTUDIANTES</t>
  </si>
  <si>
    <t>DIFERENCIA</t>
  </si>
  <si>
    <t>2022-2021</t>
  </si>
  <si>
    <t>Cuadro 16. Comparación de obligaciones reconocidas netas por subconceptos en 2022 y 2021</t>
  </si>
  <si>
    <t>640.33 - MOVILIDAD RECUALIFICA</t>
  </si>
  <si>
    <t>640.34 - TRASLADO RECUALIFICA</t>
  </si>
  <si>
    <t>644.09 - SUMINISTROS MATERIAL DE PROTECCIÓN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</si>
</sst>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\ _€_-;\-* #,##0\ _€_-;_-* &quot;-&quot;\ _€_-;_-@_-"/>
  </numFmts>
  <fonts count="10" x14ac:knownFonts="1">
    <font>
      <sz val="11"/>
      <color theme="1"/>
      <name val="Calibri"/>
    </font>
    <font>
      <sz val="11"/>
      <color theme="1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b/>
      <sz val="12"/>
      <name val="Calibri"/>
      <family val="2"/>
      <scheme val="minor"/>
    </font>
    <font>
      <sz val="11"/>
      <name val="Calibri"/>
      <family val="2"/>
    </font>
    <font>
      <sz val="8"/>
      <name val="Calibri"/>
      <family val="2"/>
    </font>
    <font>
      <sz val="8"/>
      <color theme="1"/>
      <name val="Arial"/>
      <family val="2"/>
    </font>
    <font>
      <sz val="8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4" fillId="0" borderId="0"/>
  </cellStyleXfs>
  <cellXfs count="54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NumberFormat="1" applyFont="1" applyFill="1" applyBorder="1" applyAlignment="1" applyProtection="1">
      <alignment vertical="center"/>
    </xf>
    <xf numFmtId="0" fontId="2" fillId="3" borderId="1" xfId="0" applyFont="1" applyFill="1" applyBorder="1" applyAlignment="1">
      <alignment horizontal="center" vertical="center"/>
    </xf>
    <xf numFmtId="4" fontId="2" fillId="3" borderId="1" xfId="1" applyNumberFormat="1" applyFont="1" applyFill="1" applyBorder="1" applyAlignment="1">
      <alignment horizontal="right" vertical="center"/>
    </xf>
    <xf numFmtId="4" fontId="2" fillId="3" borderId="1" xfId="0" applyNumberFormat="1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center" vertical="center"/>
    </xf>
    <xf numFmtId="4" fontId="2" fillId="2" borderId="1" xfId="1" applyNumberFormat="1" applyFont="1" applyFill="1" applyBorder="1" applyAlignment="1">
      <alignment horizontal="right" vertical="center"/>
    </xf>
    <xf numFmtId="4" fontId="2" fillId="2" borderId="1" xfId="0" applyNumberFormat="1" applyFont="1" applyFill="1" applyBorder="1" applyAlignment="1">
      <alignment horizontal="right" vertical="center"/>
    </xf>
    <xf numFmtId="0" fontId="3" fillId="4" borderId="1" xfId="0" applyFont="1" applyFill="1" applyBorder="1"/>
    <xf numFmtId="4" fontId="3" fillId="4" borderId="1" xfId="0" applyNumberFormat="1" applyFont="1" applyFill="1" applyBorder="1" applyAlignment="1">
      <alignment horizontal="right" vertical="center"/>
    </xf>
    <xf numFmtId="4" fontId="3" fillId="4" borderId="1" xfId="1" applyNumberFormat="1" applyFont="1" applyFill="1" applyBorder="1" applyAlignment="1">
      <alignment horizontal="right"/>
    </xf>
    <xf numFmtId="4" fontId="2" fillId="5" borderId="1" xfId="1" applyNumberFormat="1" applyFont="1" applyFill="1" applyBorder="1" applyAlignment="1">
      <alignment horizontal="right" vertical="center"/>
    </xf>
    <xf numFmtId="0" fontId="2" fillId="7" borderId="1" xfId="0" applyFont="1" applyFill="1" applyBorder="1" applyAlignment="1">
      <alignment horizontal="center" vertical="center"/>
    </xf>
    <xf numFmtId="4" fontId="2" fillId="7" borderId="1" xfId="1" applyNumberFormat="1" applyFont="1" applyFill="1" applyBorder="1" applyAlignment="1">
      <alignment horizontal="right" vertical="center"/>
    </xf>
    <xf numFmtId="0" fontId="2" fillId="7" borderId="1" xfId="0" applyNumberFormat="1" applyFont="1" applyFill="1" applyBorder="1" applyAlignment="1">
      <alignment horizontal="center" vertical="center"/>
    </xf>
    <xf numFmtId="0" fontId="2" fillId="7" borderId="1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3" fillId="0" borderId="1" xfId="1" applyNumberFormat="1" applyFont="1" applyFill="1" applyBorder="1" applyAlignment="1">
      <alignment horizontal="right"/>
    </xf>
    <xf numFmtId="4" fontId="2" fillId="7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 vertical="center"/>
    </xf>
    <xf numFmtId="4" fontId="2" fillId="3" borderId="1" xfId="1" applyNumberFormat="1" applyFont="1" applyFill="1" applyBorder="1" applyAlignment="1">
      <alignment horizontal="center" vertical="center"/>
    </xf>
    <xf numFmtId="4" fontId="2" fillId="5" borderId="1" xfId="1" applyNumberFormat="1" applyFont="1" applyFill="1" applyBorder="1" applyAlignment="1">
      <alignment horizontal="center" vertical="center"/>
    </xf>
    <xf numFmtId="4" fontId="2" fillId="7" borderId="1" xfId="1" applyNumberFormat="1" applyFont="1" applyFill="1" applyBorder="1" applyAlignment="1">
      <alignment horizontal="center" vertical="center"/>
    </xf>
    <xf numFmtId="0" fontId="3" fillId="0" borderId="1" xfId="0" applyFont="1" applyFill="1" applyBorder="1"/>
    <xf numFmtId="4" fontId="3" fillId="0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center"/>
    </xf>
    <xf numFmtId="0" fontId="6" fillId="4" borderId="0" xfId="0" applyNumberFormat="1" applyFont="1" applyFill="1" applyBorder="1" applyAlignment="1" applyProtection="1"/>
    <xf numFmtId="4" fontId="3" fillId="6" borderId="1" xfId="2" applyNumberFormat="1" applyFont="1" applyFill="1" applyBorder="1" applyAlignment="1">
      <alignment horizontal="right" vertical="center"/>
    </xf>
    <xf numFmtId="39" fontId="7" fillId="8" borderId="3" xfId="0" applyNumberFormat="1" applyFont="1" applyFill="1" applyBorder="1" applyAlignment="1">
      <alignment horizontal="right" wrapText="1"/>
    </xf>
    <xf numFmtId="0" fontId="6" fillId="0" borderId="0" xfId="0" applyNumberFormat="1" applyFont="1" applyFill="1" applyBorder="1" applyAlignment="1" applyProtection="1"/>
    <xf numFmtId="4" fontId="6" fillId="4" borderId="0" xfId="0" applyNumberFormat="1" applyFont="1" applyFill="1" applyBorder="1" applyAlignment="1" applyProtection="1"/>
    <xf numFmtId="0" fontId="6" fillId="0" borderId="0" xfId="0" applyFont="1"/>
    <xf numFmtId="0" fontId="6" fillId="0" borderId="0" xfId="0" applyFont="1" applyAlignment="1"/>
    <xf numFmtId="0" fontId="6" fillId="0" borderId="0" xfId="0" applyFont="1" applyAlignment="1">
      <alignment horizontal="center"/>
    </xf>
    <xf numFmtId="4" fontId="6" fillId="0" borderId="0" xfId="0" applyNumberFormat="1" applyFont="1" applyAlignment="1"/>
    <xf numFmtId="4" fontId="3" fillId="4" borderId="1" xfId="0" applyNumberFormat="1" applyFont="1" applyFill="1" applyBorder="1" applyAlignment="1">
      <alignment horizontal="center" vertical="center"/>
    </xf>
    <xf numFmtId="4" fontId="2" fillId="2" borderId="1" xfId="1" applyNumberFormat="1" applyFont="1" applyFill="1" applyBorder="1" applyAlignment="1">
      <alignment horizontal="center" vertical="center"/>
    </xf>
    <xf numFmtId="4" fontId="6" fillId="0" borderId="0" xfId="0" applyNumberFormat="1" applyFont="1"/>
    <xf numFmtId="0" fontId="5" fillId="4" borderId="0" xfId="0" applyFont="1" applyFill="1" applyBorder="1" applyAlignment="1">
      <alignment horizontal="center" vertical="center"/>
    </xf>
    <xf numFmtId="4" fontId="3" fillId="4" borderId="4" xfId="1" applyNumberFormat="1" applyFont="1" applyFill="1" applyBorder="1" applyAlignment="1">
      <alignment horizontal="right"/>
    </xf>
    <xf numFmtId="4" fontId="3" fillId="6" borderId="6" xfId="0" applyNumberFormat="1" applyFont="1" applyFill="1" applyBorder="1" applyAlignment="1">
      <alignment horizontal="right" vertical="center"/>
    </xf>
    <xf numFmtId="4" fontId="3" fillId="6" borderId="0" xfId="0" applyNumberFormat="1" applyFont="1" applyFill="1" applyBorder="1" applyAlignment="1">
      <alignment horizontal="right" vertical="center"/>
    </xf>
    <xf numFmtId="4" fontId="3" fillId="6" borderId="6" xfId="2" applyNumberFormat="1" applyFont="1" applyFill="1" applyBorder="1" applyAlignment="1">
      <alignment horizontal="right" vertical="center"/>
    </xf>
    <xf numFmtId="4" fontId="3" fillId="4" borderId="6" xfId="0" applyNumberFormat="1" applyFont="1" applyFill="1" applyBorder="1" applyAlignment="1" applyProtection="1"/>
    <xf numFmtId="4" fontId="3" fillId="6" borderId="0" xfId="2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>
      <alignment horizontal="right" vertical="center" wrapText="1"/>
    </xf>
    <xf numFmtId="4" fontId="8" fillId="8" borderId="5" xfId="0" applyNumberFormat="1" applyFont="1" applyFill="1" applyBorder="1" applyAlignment="1">
      <alignment horizontal="right" vertical="center" wrapText="1"/>
    </xf>
    <xf numFmtId="4" fontId="9" fillId="8" borderId="5" xfId="0" applyNumberFormat="1" applyFont="1" applyFill="1" applyBorder="1" applyAlignment="1">
      <alignment horizontal="right" vertical="top" wrapText="1"/>
    </xf>
    <xf numFmtId="4" fontId="3" fillId="4" borderId="1" xfId="1" applyNumberFormat="1" applyFont="1" applyFill="1" applyBorder="1" applyAlignment="1">
      <alignment horizontal="right" vertical="center"/>
    </xf>
    <xf numFmtId="4" fontId="3" fillId="9" borderId="1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</cellXfs>
  <cellStyles count="3">
    <cellStyle name="Millares [0]" xfId="1" builtinId="6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O420"/>
  <sheetViews>
    <sheetView showGridLines="0" tabSelected="1" zoomScale="136" zoomScaleNormal="136" workbookViewId="0">
      <pane ySplit="2" topLeftCell="A387" activePane="bottomLeft" state="frozen"/>
      <selection pane="bottomLeft" activeCell="E395" sqref="E395"/>
    </sheetView>
  </sheetViews>
  <sheetFormatPr baseColWidth="10" defaultColWidth="9.140625" defaultRowHeight="15" x14ac:dyDescent="0.25"/>
  <cols>
    <col min="1" max="1" width="62.42578125" style="34" customWidth="1"/>
    <col min="2" max="3" width="14.140625" style="35" bestFit="1" customWidth="1"/>
    <col min="4" max="4" width="13.140625" style="35" customWidth="1"/>
    <col min="5" max="5" width="8.5703125" style="36" customWidth="1"/>
    <col min="6" max="7" width="13" style="36" bestFit="1" customWidth="1"/>
    <col min="8" max="8" width="13.7109375" style="40" bestFit="1" customWidth="1"/>
    <col min="9" max="9" width="11.7109375" style="34" bestFit="1" customWidth="1"/>
    <col min="10" max="12" width="13" style="34" bestFit="1" customWidth="1"/>
    <col min="13" max="14" width="9.140625" style="34"/>
    <col min="15" max="15" width="11" style="34" bestFit="1" customWidth="1"/>
    <col min="16" max="16384" width="9.140625" style="34"/>
  </cols>
  <sheetData>
    <row r="1" spans="1:11" s="29" customFormat="1" ht="26.85" customHeight="1" x14ac:dyDescent="0.25">
      <c r="A1" s="53" t="s">
        <v>408</v>
      </c>
      <c r="B1" s="53"/>
      <c r="C1" s="53"/>
      <c r="D1" s="53"/>
      <c r="E1" s="53"/>
      <c r="F1" s="41"/>
      <c r="G1" s="41"/>
      <c r="H1" s="33"/>
    </row>
    <row r="2" spans="1:11" s="29" customFormat="1" ht="22.5" x14ac:dyDescent="0.25">
      <c r="A2" s="13" t="s">
        <v>281</v>
      </c>
      <c r="B2" s="15">
        <v>2022</v>
      </c>
      <c r="C2" s="15">
        <v>2021</v>
      </c>
      <c r="D2" s="16" t="s">
        <v>407</v>
      </c>
      <c r="E2" s="19" t="s">
        <v>0</v>
      </c>
      <c r="F2"/>
      <c r="G2"/>
      <c r="H2" s="33"/>
    </row>
    <row r="3" spans="1:11" s="29" customFormat="1" x14ac:dyDescent="0.25">
      <c r="A3" s="1" t="s">
        <v>274</v>
      </c>
      <c r="B3" s="7">
        <f>+B4+B5</f>
        <v>109828101.81999999</v>
      </c>
      <c r="C3" s="7">
        <f>+C4+C5</f>
        <v>107472491.58</v>
      </c>
      <c r="D3" s="8">
        <f t="shared" ref="D3:D34" si="0">B3-C3</f>
        <v>2355610.2399999946</v>
      </c>
      <c r="E3" s="20">
        <f>D3/C3*100</f>
        <v>2.1918262109393205</v>
      </c>
      <c r="F3"/>
      <c r="G3"/>
      <c r="H3"/>
      <c r="I3"/>
      <c r="J3"/>
      <c r="K3"/>
    </row>
    <row r="4" spans="1:11" s="29" customFormat="1" x14ac:dyDescent="0.25">
      <c r="A4" s="9" t="s">
        <v>1</v>
      </c>
      <c r="B4" s="48">
        <v>48058604.060000002</v>
      </c>
      <c r="C4" s="43">
        <v>47077198.850000001</v>
      </c>
      <c r="D4" s="10">
        <f t="shared" si="0"/>
        <v>981405.21000000089</v>
      </c>
      <c r="E4" s="21">
        <f>D4/C4*100</f>
        <v>2.0846720577556219</v>
      </c>
      <c r="F4"/>
      <c r="G4"/>
      <c r="H4"/>
      <c r="I4"/>
      <c r="J4"/>
      <c r="K4"/>
    </row>
    <row r="5" spans="1:11" s="29" customFormat="1" x14ac:dyDescent="0.25">
      <c r="A5" s="9" t="s">
        <v>2</v>
      </c>
      <c r="B5" s="48">
        <v>61769497.759999998</v>
      </c>
      <c r="C5" s="44">
        <v>60395292.729999997</v>
      </c>
      <c r="D5" s="10">
        <f t="shared" si="0"/>
        <v>1374205.0300000012</v>
      </c>
      <c r="E5" s="21">
        <f>D5/C5*100</f>
        <v>2.2753512200751302</v>
      </c>
      <c r="F5"/>
      <c r="G5"/>
      <c r="H5"/>
      <c r="I5"/>
      <c r="J5"/>
      <c r="K5"/>
    </row>
    <row r="6" spans="1:11" s="29" customFormat="1" x14ac:dyDescent="0.25">
      <c r="A6" s="2" t="s">
        <v>275</v>
      </c>
      <c r="B6" s="7">
        <f>SUM(B7:B10)</f>
        <v>64992363.769999996</v>
      </c>
      <c r="C6" s="7">
        <f>SUM(C7:C10)</f>
        <v>62169749.090000004</v>
      </c>
      <c r="D6" s="8">
        <f t="shared" si="0"/>
        <v>2822614.6799999923</v>
      </c>
      <c r="E6" s="20">
        <f>D6/C6*100</f>
        <v>4.5401738326365706</v>
      </c>
      <c r="F6"/>
      <c r="G6"/>
      <c r="H6"/>
      <c r="I6"/>
      <c r="J6"/>
      <c r="K6"/>
    </row>
    <row r="7" spans="1:11" s="29" customFormat="1" x14ac:dyDescent="0.25">
      <c r="A7" s="9" t="s">
        <v>276</v>
      </c>
      <c r="B7" s="48">
        <v>29074553.16</v>
      </c>
      <c r="C7" s="45">
        <v>28639584.050000001</v>
      </c>
      <c r="D7" s="10">
        <f t="shared" si="0"/>
        <v>434969.1099999994</v>
      </c>
      <c r="E7" s="21">
        <f>D7/C7*100</f>
        <v>1.5187689501377357</v>
      </c>
      <c r="F7"/>
      <c r="G7"/>
      <c r="H7"/>
      <c r="I7"/>
      <c r="J7"/>
      <c r="K7"/>
    </row>
    <row r="8" spans="1:11" s="29" customFormat="1" hidden="1" x14ac:dyDescent="0.25">
      <c r="A8" s="9" t="s">
        <v>337</v>
      </c>
      <c r="B8" s="48">
        <v>0</v>
      </c>
      <c r="C8" s="45">
        <v>0</v>
      </c>
      <c r="D8" s="10">
        <f t="shared" si="0"/>
        <v>0</v>
      </c>
      <c r="E8" s="21"/>
      <c r="F8"/>
      <c r="G8"/>
      <c r="H8"/>
      <c r="I8"/>
      <c r="J8"/>
      <c r="K8"/>
    </row>
    <row r="9" spans="1:11" s="29" customFormat="1" hidden="1" x14ac:dyDescent="0.25">
      <c r="A9" s="9" t="s">
        <v>3</v>
      </c>
      <c r="B9" s="48">
        <v>0</v>
      </c>
      <c r="C9" s="46">
        <v>0</v>
      </c>
      <c r="D9" s="10">
        <f t="shared" si="0"/>
        <v>0</v>
      </c>
      <c r="E9" s="21"/>
      <c r="F9"/>
      <c r="G9"/>
      <c r="H9"/>
      <c r="I9"/>
      <c r="J9"/>
      <c r="K9"/>
    </row>
    <row r="10" spans="1:11" s="29" customFormat="1" x14ac:dyDescent="0.25">
      <c r="A10" s="9" t="s">
        <v>4</v>
      </c>
      <c r="B10" s="48">
        <v>35917810.609999999</v>
      </c>
      <c r="C10" s="47">
        <v>33530165.039999999</v>
      </c>
      <c r="D10" s="10">
        <f t="shared" si="0"/>
        <v>2387645.5700000003</v>
      </c>
      <c r="E10" s="21">
        <f>D10/C10*100</f>
        <v>7.1208882126039192</v>
      </c>
      <c r="F10"/>
      <c r="G10"/>
      <c r="H10"/>
      <c r="I10"/>
      <c r="J10"/>
      <c r="K10"/>
    </row>
    <row r="11" spans="1:11" s="29" customFormat="1" x14ac:dyDescent="0.25">
      <c r="A11" s="2" t="s">
        <v>277</v>
      </c>
      <c r="B11" s="7">
        <f>SUM(B12:B13)</f>
        <v>118846.95</v>
      </c>
      <c r="C11" s="7">
        <f>SUM(C12:C13)</f>
        <v>122572.61</v>
      </c>
      <c r="D11" s="8">
        <f t="shared" si="0"/>
        <v>-3725.6600000000035</v>
      </c>
      <c r="E11" s="20">
        <f>D11/C11*100</f>
        <v>-3.0395534532551798</v>
      </c>
      <c r="F11"/>
      <c r="G11"/>
      <c r="H11"/>
      <c r="I11"/>
      <c r="J11"/>
      <c r="K11"/>
    </row>
    <row r="12" spans="1:11" s="29" customFormat="1" hidden="1" x14ac:dyDescent="0.25">
      <c r="A12" s="9" t="s">
        <v>5</v>
      </c>
      <c r="B12" s="30">
        <v>0</v>
      </c>
      <c r="C12" s="30">
        <v>0</v>
      </c>
      <c r="D12" s="10">
        <f t="shared" si="0"/>
        <v>0</v>
      </c>
      <c r="E12" s="21"/>
      <c r="F12" s="34"/>
      <c r="G12" s="34"/>
      <c r="H12" s="34"/>
      <c r="I12" s="34"/>
      <c r="J12" s="34"/>
      <c r="K12" s="34"/>
    </row>
    <row r="13" spans="1:11" s="29" customFormat="1" x14ac:dyDescent="0.25">
      <c r="A13" s="9" t="s">
        <v>6</v>
      </c>
      <c r="B13" s="49">
        <v>118846.95</v>
      </c>
      <c r="C13" s="30">
        <v>122572.61</v>
      </c>
      <c r="D13" s="10">
        <f t="shared" si="0"/>
        <v>-3725.6600000000035</v>
      </c>
      <c r="E13" s="21">
        <f>D13/C13*100</f>
        <v>-3.0395534532551798</v>
      </c>
      <c r="F13"/>
      <c r="G13"/>
      <c r="H13"/>
      <c r="I13"/>
      <c r="J13"/>
      <c r="K13"/>
    </row>
    <row r="14" spans="1:11" s="29" customFormat="1" x14ac:dyDescent="0.25">
      <c r="A14" s="2" t="s">
        <v>278</v>
      </c>
      <c r="B14" s="7">
        <f>SUM(B15:B16)</f>
        <v>8548870.4499999993</v>
      </c>
      <c r="C14" s="7">
        <f>SUM(C15:C16)</f>
        <v>8020001.8399999999</v>
      </c>
      <c r="D14" s="8">
        <f t="shared" si="0"/>
        <v>528868.6099999994</v>
      </c>
      <c r="E14" s="20">
        <f>D14/C14*100</f>
        <v>6.594370182837757</v>
      </c>
      <c r="F14"/>
      <c r="G14"/>
      <c r="H14"/>
      <c r="I14"/>
      <c r="J14"/>
      <c r="K14"/>
    </row>
    <row r="15" spans="1:11" s="29" customFormat="1" x14ac:dyDescent="0.25">
      <c r="A15" s="9" t="s">
        <v>7</v>
      </c>
      <c r="B15" s="11">
        <v>8453474.1799999997</v>
      </c>
      <c r="C15" s="11">
        <v>7973673.0999999996</v>
      </c>
      <c r="D15" s="10">
        <f t="shared" si="0"/>
        <v>479801.08000000007</v>
      </c>
      <c r="E15" s="21">
        <f>D15/C15*100</f>
        <v>6.0173156584510608</v>
      </c>
      <c r="F15"/>
      <c r="G15"/>
      <c r="H15"/>
      <c r="I15"/>
      <c r="J15"/>
      <c r="K15"/>
    </row>
    <row r="16" spans="1:11" s="29" customFormat="1" x14ac:dyDescent="0.25">
      <c r="A16" s="9" t="s">
        <v>8</v>
      </c>
      <c r="B16" s="11">
        <v>95396.27</v>
      </c>
      <c r="C16" s="11">
        <v>46328.74</v>
      </c>
      <c r="D16" s="10">
        <f t="shared" si="0"/>
        <v>49067.530000000006</v>
      </c>
      <c r="E16" s="21">
        <f>D16/C16*100</f>
        <v>105.91164361474111</v>
      </c>
      <c r="F16"/>
      <c r="G16"/>
      <c r="H16"/>
      <c r="I16"/>
      <c r="J16"/>
      <c r="K16"/>
    </row>
    <row r="17" spans="1:11" s="29" customFormat="1" x14ac:dyDescent="0.25">
      <c r="A17" s="2" t="s">
        <v>279</v>
      </c>
      <c r="B17" s="7">
        <f>SUM(B18:B24)</f>
        <v>35934601.099999994</v>
      </c>
      <c r="C17" s="7">
        <f>SUM(C18:C24)</f>
        <v>33670637.700000003</v>
      </c>
      <c r="D17" s="8">
        <f t="shared" si="0"/>
        <v>2263963.3999999911</v>
      </c>
      <c r="E17" s="20">
        <f>D17/C17*100</f>
        <v>6.7238506742032715</v>
      </c>
      <c r="F17"/>
      <c r="G17"/>
      <c r="H17"/>
      <c r="I17"/>
      <c r="J17"/>
      <c r="K17"/>
    </row>
    <row r="18" spans="1:11" s="29" customFormat="1" hidden="1" x14ac:dyDescent="0.25">
      <c r="A18" s="9" t="s">
        <v>9</v>
      </c>
      <c r="B18" s="11">
        <v>0</v>
      </c>
      <c r="C18" s="11">
        <v>0</v>
      </c>
      <c r="D18" s="10">
        <f t="shared" si="0"/>
        <v>0</v>
      </c>
      <c r="E18" s="21"/>
      <c r="F18"/>
      <c r="G18"/>
      <c r="H18"/>
      <c r="I18"/>
      <c r="J18"/>
      <c r="K18"/>
    </row>
    <row r="19" spans="1:11" s="29" customFormat="1" x14ac:dyDescent="0.25">
      <c r="A19" s="9" t="s">
        <v>10</v>
      </c>
      <c r="B19" s="48">
        <v>32988363.719999999</v>
      </c>
      <c r="C19" s="11">
        <v>31053350.420000002</v>
      </c>
      <c r="D19" s="10">
        <f t="shared" si="0"/>
        <v>1935013.299999997</v>
      </c>
      <c r="E19" s="21">
        <f>D19/C19*100</f>
        <v>6.231254514661793</v>
      </c>
      <c r="F19"/>
      <c r="G19"/>
      <c r="H19"/>
      <c r="I19"/>
      <c r="J19"/>
      <c r="K19"/>
    </row>
    <row r="20" spans="1:11" s="29" customFormat="1" hidden="1" x14ac:dyDescent="0.25">
      <c r="A20" s="9" t="s">
        <v>11</v>
      </c>
      <c r="B20" s="48">
        <v>0</v>
      </c>
      <c r="C20" s="11">
        <v>0</v>
      </c>
      <c r="D20" s="10">
        <f t="shared" si="0"/>
        <v>0</v>
      </c>
      <c r="E20" s="21"/>
      <c r="F20"/>
      <c r="G20"/>
      <c r="H20"/>
      <c r="I20"/>
      <c r="J20"/>
      <c r="K20"/>
    </row>
    <row r="21" spans="1:11" s="29" customFormat="1" x14ac:dyDescent="0.25">
      <c r="A21" s="9" t="s">
        <v>12</v>
      </c>
      <c r="B21" s="48">
        <v>152999.97</v>
      </c>
      <c r="C21" s="11">
        <v>118017.5</v>
      </c>
      <c r="D21" s="10">
        <f t="shared" si="0"/>
        <v>34982.47</v>
      </c>
      <c r="E21" s="21">
        <f>D21/C21*100</f>
        <v>29.641764992479931</v>
      </c>
      <c r="F21"/>
      <c r="G21"/>
      <c r="H21"/>
      <c r="I21"/>
      <c r="J21"/>
      <c r="K21"/>
    </row>
    <row r="22" spans="1:11" s="29" customFormat="1" x14ac:dyDescent="0.25">
      <c r="A22" s="9" t="s">
        <v>13</v>
      </c>
      <c r="B22" s="48">
        <v>2766237.41</v>
      </c>
      <c r="C22" s="11">
        <v>2411777.2000000002</v>
      </c>
      <c r="D22" s="10">
        <f t="shared" si="0"/>
        <v>354460.20999999996</v>
      </c>
      <c r="E22" s="21">
        <f>D22/C22*100</f>
        <v>14.697054520624873</v>
      </c>
      <c r="F22"/>
      <c r="G22"/>
      <c r="H22"/>
      <c r="I22"/>
      <c r="J22"/>
      <c r="K22"/>
    </row>
    <row r="23" spans="1:11" s="29" customFormat="1" x14ac:dyDescent="0.25">
      <c r="A23" s="9" t="s">
        <v>14</v>
      </c>
      <c r="B23" s="51">
        <v>27000</v>
      </c>
      <c r="C23" s="11">
        <v>87492.58</v>
      </c>
      <c r="D23" s="10">
        <f t="shared" si="0"/>
        <v>-60492.58</v>
      </c>
      <c r="E23" s="21">
        <f>D23/C23*100</f>
        <v>-69.140240235229086</v>
      </c>
      <c r="F23"/>
      <c r="G23"/>
      <c r="H23"/>
      <c r="I23"/>
      <c r="J23"/>
      <c r="K23"/>
    </row>
    <row r="24" spans="1:11" s="29" customFormat="1" ht="15" hidden="1" customHeight="1" x14ac:dyDescent="0.25">
      <c r="A24" s="9" t="s">
        <v>15</v>
      </c>
      <c r="B24" s="11">
        <v>0</v>
      </c>
      <c r="C24" s="11">
        <v>0</v>
      </c>
      <c r="D24" s="10">
        <f t="shared" si="0"/>
        <v>0</v>
      </c>
      <c r="E24" s="21"/>
      <c r="F24"/>
      <c r="G24"/>
      <c r="H24"/>
      <c r="I24"/>
      <c r="J24"/>
      <c r="K24"/>
    </row>
    <row r="25" spans="1:11" s="29" customFormat="1" ht="18.399999999999999" customHeight="1" x14ac:dyDescent="0.25">
      <c r="A25" s="3" t="s">
        <v>280</v>
      </c>
      <c r="B25" s="4">
        <f>+B17+B14+B11+B6+B3</f>
        <v>219422784.08999997</v>
      </c>
      <c r="C25" s="4">
        <f>+C17+C14+C11+C6+C3</f>
        <v>211455452.81999999</v>
      </c>
      <c r="D25" s="5">
        <f t="shared" si="0"/>
        <v>7967331.2699999809</v>
      </c>
      <c r="E25" s="22">
        <f>D25/C25*100</f>
        <v>3.7678533060966357</v>
      </c>
      <c r="F25"/>
      <c r="G25"/>
      <c r="H25"/>
      <c r="I25"/>
      <c r="J25"/>
      <c r="K25"/>
    </row>
    <row r="26" spans="1:11" s="29" customFormat="1" x14ac:dyDescent="0.25">
      <c r="A26" s="2" t="s">
        <v>282</v>
      </c>
      <c r="B26" s="7">
        <f>SUM(B27:B39)</f>
        <v>3066171.69</v>
      </c>
      <c r="C26" s="7">
        <f>SUM(C27:C39)</f>
        <v>3074701.3900000006</v>
      </c>
      <c r="D26" s="8">
        <f t="shared" si="0"/>
        <v>-8529.7000000006519</v>
      </c>
      <c r="E26" s="20">
        <f>D26/C26*100</f>
        <v>-0.2774155574177774</v>
      </c>
      <c r="F26"/>
      <c r="G26"/>
      <c r="H26"/>
      <c r="I26"/>
      <c r="J26"/>
      <c r="K26"/>
    </row>
    <row r="27" spans="1:11" s="29" customFormat="1" x14ac:dyDescent="0.25">
      <c r="A27" s="9" t="s">
        <v>16</v>
      </c>
      <c r="B27" s="11">
        <v>1711320.95</v>
      </c>
      <c r="C27" s="11">
        <v>1677441.09</v>
      </c>
      <c r="D27" s="10">
        <f t="shared" si="0"/>
        <v>33879.85999999987</v>
      </c>
      <c r="E27" s="21">
        <f>D27/C27*100</f>
        <v>2.0197347139028214</v>
      </c>
      <c r="F27"/>
      <c r="G27"/>
      <c r="H27"/>
      <c r="I27"/>
      <c r="J27"/>
      <c r="K27"/>
    </row>
    <row r="28" spans="1:11" s="29" customFormat="1" hidden="1" x14ac:dyDescent="0.25">
      <c r="A28" s="9" t="s">
        <v>17</v>
      </c>
      <c r="B28" s="31"/>
      <c r="C28" s="31">
        <v>0</v>
      </c>
      <c r="D28" s="10">
        <f t="shared" si="0"/>
        <v>0</v>
      </c>
      <c r="E28" s="21"/>
      <c r="F28"/>
      <c r="G28"/>
      <c r="H28"/>
      <c r="I28"/>
      <c r="J28"/>
      <c r="K28"/>
    </row>
    <row r="29" spans="1:11" s="29" customFormat="1" x14ac:dyDescent="0.25">
      <c r="A29" s="9" t="s">
        <v>18</v>
      </c>
      <c r="B29" s="11">
        <v>2234.1999999999998</v>
      </c>
      <c r="C29" s="11">
        <v>0</v>
      </c>
      <c r="D29" s="10">
        <f t="shared" si="0"/>
        <v>2234.1999999999998</v>
      </c>
      <c r="E29" s="21"/>
      <c r="F29"/>
      <c r="G29"/>
      <c r="H29"/>
      <c r="I29"/>
      <c r="J29"/>
      <c r="K29"/>
    </row>
    <row r="30" spans="1:11" s="29" customFormat="1" x14ac:dyDescent="0.25">
      <c r="A30" s="9" t="s">
        <v>19</v>
      </c>
      <c r="B30" s="11">
        <v>663</v>
      </c>
      <c r="C30" s="11">
        <v>25727.9</v>
      </c>
      <c r="D30" s="10">
        <f t="shared" si="0"/>
        <v>-25064.9</v>
      </c>
      <c r="E30" s="21">
        <f t="shared" ref="E30:E38" si="1">D30/C30*100</f>
        <v>-97.423031028572098</v>
      </c>
      <c r="F30"/>
      <c r="G30"/>
      <c r="H30"/>
      <c r="I30"/>
      <c r="J30"/>
      <c r="K30"/>
    </row>
    <row r="31" spans="1:11" s="29" customFormat="1" x14ac:dyDescent="0.25">
      <c r="A31" s="9" t="s">
        <v>20</v>
      </c>
      <c r="B31" s="11">
        <v>3157</v>
      </c>
      <c r="C31" s="11">
        <v>1336.36</v>
      </c>
      <c r="D31" s="10">
        <f t="shared" si="0"/>
        <v>1820.64</v>
      </c>
      <c r="E31" s="21">
        <f t="shared" si="1"/>
        <v>136.23873806459338</v>
      </c>
      <c r="F31"/>
      <c r="G31"/>
      <c r="H31"/>
      <c r="I31"/>
      <c r="J31"/>
      <c r="K31"/>
    </row>
    <row r="32" spans="1:11" s="29" customFormat="1" x14ac:dyDescent="0.25">
      <c r="A32" s="9" t="s">
        <v>21</v>
      </c>
      <c r="B32" s="49">
        <v>0</v>
      </c>
      <c r="C32" s="11">
        <v>292</v>
      </c>
      <c r="D32" s="10">
        <f t="shared" si="0"/>
        <v>-292</v>
      </c>
      <c r="E32" s="21">
        <f t="shared" si="1"/>
        <v>-100</v>
      </c>
      <c r="F32"/>
      <c r="G32"/>
      <c r="H32"/>
      <c r="I32"/>
      <c r="J32"/>
      <c r="K32"/>
    </row>
    <row r="33" spans="1:11" s="29" customFormat="1" x14ac:dyDescent="0.25">
      <c r="A33" s="9" t="s">
        <v>22</v>
      </c>
      <c r="B33" s="18">
        <v>7309.32</v>
      </c>
      <c r="C33" s="18">
        <v>1893.41</v>
      </c>
      <c r="D33" s="10">
        <f t="shared" si="0"/>
        <v>5415.91</v>
      </c>
      <c r="E33" s="21">
        <f t="shared" si="1"/>
        <v>286.04000190133144</v>
      </c>
      <c r="F33"/>
      <c r="G33"/>
      <c r="H33"/>
      <c r="I33"/>
      <c r="J33"/>
      <c r="K33"/>
    </row>
    <row r="34" spans="1:11" s="29" customFormat="1" x14ac:dyDescent="0.25">
      <c r="A34" s="9" t="s">
        <v>23</v>
      </c>
      <c r="B34" s="18">
        <v>185715.92</v>
      </c>
      <c r="C34" s="18">
        <v>227992.84</v>
      </c>
      <c r="D34" s="10">
        <f t="shared" si="0"/>
        <v>-42276.919999999984</v>
      </c>
      <c r="E34" s="21">
        <f t="shared" si="1"/>
        <v>-18.543091090053522</v>
      </c>
      <c r="F34"/>
      <c r="G34"/>
      <c r="H34"/>
      <c r="I34"/>
      <c r="J34"/>
      <c r="K34"/>
    </row>
    <row r="35" spans="1:11" s="29" customFormat="1" x14ac:dyDescent="0.25">
      <c r="A35" s="9" t="s">
        <v>24</v>
      </c>
      <c r="B35" s="18">
        <v>1145813.72</v>
      </c>
      <c r="C35" s="18">
        <v>1135611.52</v>
      </c>
      <c r="D35" s="10">
        <f t="shared" ref="D35:D55" si="2">B35-C35</f>
        <v>10202.199999999953</v>
      </c>
      <c r="E35" s="21">
        <f t="shared" si="1"/>
        <v>0.89838820937638542</v>
      </c>
      <c r="F35"/>
      <c r="G35"/>
      <c r="H35"/>
      <c r="I35"/>
      <c r="J35"/>
      <c r="K35"/>
    </row>
    <row r="36" spans="1:11" s="29" customFormat="1" x14ac:dyDescent="0.25">
      <c r="A36" s="9" t="s">
        <v>366</v>
      </c>
      <c r="B36" s="18">
        <v>503.58</v>
      </c>
      <c r="C36" s="18">
        <v>173.99</v>
      </c>
      <c r="D36" s="10">
        <f t="shared" si="2"/>
        <v>329.59</v>
      </c>
      <c r="E36" s="21">
        <f t="shared" si="1"/>
        <v>189.43042703603652</v>
      </c>
      <c r="F36"/>
      <c r="G36"/>
      <c r="H36"/>
      <c r="I36"/>
      <c r="J36"/>
      <c r="K36"/>
    </row>
    <row r="37" spans="1:11" s="29" customFormat="1" hidden="1" x14ac:dyDescent="0.25">
      <c r="A37" s="9" t="s">
        <v>25</v>
      </c>
      <c r="B37" s="11"/>
      <c r="C37" s="11">
        <v>0</v>
      </c>
      <c r="D37" s="10">
        <f t="shared" si="2"/>
        <v>0</v>
      </c>
      <c r="E37" s="21" t="e">
        <f t="shared" si="1"/>
        <v>#DIV/0!</v>
      </c>
      <c r="F37" s="34"/>
      <c r="G37" s="34"/>
      <c r="H37" s="34"/>
      <c r="I37" s="34"/>
      <c r="J37" s="34"/>
      <c r="K37" s="34"/>
    </row>
    <row r="38" spans="1:11" s="29" customFormat="1" x14ac:dyDescent="0.25">
      <c r="A38" s="9" t="s">
        <v>26</v>
      </c>
      <c r="B38" s="11">
        <v>1682.3</v>
      </c>
      <c r="C38" s="11">
        <v>3460.41</v>
      </c>
      <c r="D38" s="10">
        <f t="shared" si="2"/>
        <v>-1778.11</v>
      </c>
      <c r="E38" s="21">
        <f t="shared" si="1"/>
        <v>-51.384373527992345</v>
      </c>
      <c r="F38"/>
      <c r="G38"/>
      <c r="H38"/>
      <c r="I38"/>
      <c r="J38"/>
      <c r="K38"/>
    </row>
    <row r="39" spans="1:11" s="29" customFormat="1" x14ac:dyDescent="0.25">
      <c r="A39" s="9" t="s">
        <v>27</v>
      </c>
      <c r="B39" s="11">
        <v>7771.7</v>
      </c>
      <c r="C39" s="11">
        <v>771.87</v>
      </c>
      <c r="D39" s="10">
        <f t="shared" si="2"/>
        <v>6999.83</v>
      </c>
      <c r="E39" s="21">
        <f>D39/C39*100</f>
        <v>906.86644124010525</v>
      </c>
      <c r="F39"/>
      <c r="G39"/>
      <c r="H39"/>
      <c r="I39"/>
      <c r="J39"/>
      <c r="K39"/>
    </row>
    <row r="40" spans="1:11" s="29" customFormat="1" x14ac:dyDescent="0.25">
      <c r="A40" s="2" t="s">
        <v>283</v>
      </c>
      <c r="B40" s="7">
        <f>SUM(B41:B55)</f>
        <v>2336564.52</v>
      </c>
      <c r="C40" s="7">
        <f>SUM(C41:C55)</f>
        <v>2740000.83</v>
      </c>
      <c r="D40" s="8">
        <f t="shared" si="2"/>
        <v>-403436.31000000006</v>
      </c>
      <c r="E40" s="20">
        <f>D40/C40*100</f>
        <v>-14.723948459533862</v>
      </c>
      <c r="F40"/>
      <c r="G40"/>
      <c r="H40"/>
      <c r="I40"/>
      <c r="J40"/>
      <c r="K40"/>
    </row>
    <row r="41" spans="1:11" s="29" customFormat="1" hidden="1" x14ac:dyDescent="0.25">
      <c r="A41" s="9" t="s">
        <v>28</v>
      </c>
      <c r="B41" s="11">
        <v>0</v>
      </c>
      <c r="C41" s="11">
        <v>0</v>
      </c>
      <c r="D41" s="10">
        <f t="shared" si="2"/>
        <v>0</v>
      </c>
      <c r="E41" s="21"/>
      <c r="F41"/>
      <c r="G41"/>
      <c r="H41"/>
      <c r="I41"/>
      <c r="J41"/>
      <c r="K41"/>
    </row>
    <row r="42" spans="1:11" s="29" customFormat="1" x14ac:dyDescent="0.25">
      <c r="A42" s="9" t="s">
        <v>312</v>
      </c>
      <c r="B42" s="11">
        <v>8922.73</v>
      </c>
      <c r="C42" s="11">
        <v>12822.17</v>
      </c>
      <c r="D42" s="10">
        <f t="shared" si="2"/>
        <v>-3899.4400000000005</v>
      </c>
      <c r="E42" s="21">
        <f>D42/C42*100</f>
        <v>-30.411700983530871</v>
      </c>
      <c r="F42" s="17"/>
      <c r="G42" s="17"/>
      <c r="H42"/>
      <c r="I42"/>
      <c r="J42"/>
      <c r="K42"/>
    </row>
    <row r="43" spans="1:11" s="29" customFormat="1" x14ac:dyDescent="0.25">
      <c r="A43" s="9" t="s">
        <v>29</v>
      </c>
      <c r="B43" s="11">
        <v>56116.4</v>
      </c>
      <c r="C43" s="11">
        <v>147610.84</v>
      </c>
      <c r="D43" s="10">
        <f t="shared" si="2"/>
        <v>-91494.44</v>
      </c>
      <c r="E43" s="21">
        <f>D43/C43*100</f>
        <v>-61.983550801553598</v>
      </c>
      <c r="F43"/>
      <c r="G43"/>
      <c r="H43"/>
      <c r="I43"/>
      <c r="J43"/>
      <c r="K43"/>
    </row>
    <row r="44" spans="1:11" s="29" customFormat="1" hidden="1" x14ac:dyDescent="0.25">
      <c r="A44" s="9" t="s">
        <v>30</v>
      </c>
      <c r="B44" s="11"/>
      <c r="C44" s="11">
        <v>0</v>
      </c>
      <c r="D44" s="10">
        <f t="shared" si="2"/>
        <v>0</v>
      </c>
      <c r="E44" s="21"/>
      <c r="F44"/>
      <c r="G44"/>
      <c r="H44"/>
      <c r="I44"/>
      <c r="J44"/>
      <c r="K44"/>
    </row>
    <row r="45" spans="1:11" s="29" customFormat="1" x14ac:dyDescent="0.25">
      <c r="A45" s="9" t="s">
        <v>31</v>
      </c>
      <c r="B45" s="11">
        <v>235420.34</v>
      </c>
      <c r="C45" s="11">
        <v>443146.72</v>
      </c>
      <c r="D45" s="10">
        <f t="shared" si="2"/>
        <v>-207726.37999999998</v>
      </c>
      <c r="E45" s="21">
        <f>D45/C45*100</f>
        <v>-46.875305767805301</v>
      </c>
      <c r="F45"/>
      <c r="G45"/>
      <c r="H45"/>
      <c r="I45"/>
      <c r="J45"/>
      <c r="K45"/>
    </row>
    <row r="46" spans="1:11" s="29" customFormat="1" hidden="1" x14ac:dyDescent="0.25">
      <c r="A46" s="9" t="s">
        <v>32</v>
      </c>
      <c r="B46" s="11">
        <v>0</v>
      </c>
      <c r="C46" s="11">
        <v>0</v>
      </c>
      <c r="D46" s="10">
        <f t="shared" si="2"/>
        <v>0</v>
      </c>
      <c r="E46" s="21"/>
      <c r="F46"/>
      <c r="G46"/>
      <c r="H46"/>
      <c r="I46"/>
      <c r="J46"/>
      <c r="K46"/>
    </row>
    <row r="47" spans="1:11" s="29" customFormat="1" x14ac:dyDescent="0.25">
      <c r="A47" s="9" t="s">
        <v>33</v>
      </c>
      <c r="B47" s="18">
        <v>817897.94</v>
      </c>
      <c r="C47" s="18">
        <v>877629.16</v>
      </c>
      <c r="D47" s="10">
        <f t="shared" si="2"/>
        <v>-59731.220000000088</v>
      </c>
      <c r="E47" s="21">
        <f>D47/C47*100</f>
        <v>-6.8059748607259234</v>
      </c>
      <c r="F47"/>
      <c r="G47"/>
      <c r="H47"/>
      <c r="I47"/>
      <c r="J47"/>
      <c r="K47"/>
    </row>
    <row r="48" spans="1:11" s="29" customFormat="1" x14ac:dyDescent="0.25">
      <c r="A48" s="9" t="s">
        <v>34</v>
      </c>
      <c r="B48" s="18">
        <v>94041.42</v>
      </c>
      <c r="C48" s="18">
        <v>114372.02</v>
      </c>
      <c r="D48" s="10">
        <f t="shared" si="2"/>
        <v>-20330.600000000006</v>
      </c>
      <c r="E48" s="21">
        <f>D48/C48*100</f>
        <v>-17.775851121629227</v>
      </c>
      <c r="F48"/>
      <c r="G48"/>
      <c r="H48"/>
      <c r="I48"/>
      <c r="J48"/>
      <c r="K48"/>
    </row>
    <row r="49" spans="1:11" s="29" customFormat="1" x14ac:dyDescent="0.25">
      <c r="A49" s="9" t="s">
        <v>35</v>
      </c>
      <c r="B49" s="18">
        <v>4074.9</v>
      </c>
      <c r="C49" s="18">
        <v>619.41999999999996</v>
      </c>
      <c r="D49" s="10">
        <f t="shared" si="2"/>
        <v>3455.48</v>
      </c>
      <c r="E49" s="21">
        <f>D49/C49*100</f>
        <v>557.85735042459078</v>
      </c>
      <c r="F49"/>
      <c r="G49"/>
      <c r="H49"/>
      <c r="I49"/>
      <c r="J49"/>
      <c r="K49"/>
    </row>
    <row r="50" spans="1:11" s="29" customFormat="1" x14ac:dyDescent="0.25">
      <c r="A50" s="9" t="s">
        <v>36</v>
      </c>
      <c r="B50" s="11">
        <v>19946.12</v>
      </c>
      <c r="C50" s="11">
        <v>8106.72</v>
      </c>
      <c r="D50" s="10">
        <f t="shared" si="2"/>
        <v>11839.399999999998</v>
      </c>
      <c r="E50" s="21">
        <f>D50/C50*100</f>
        <v>146.04426944559572</v>
      </c>
      <c r="F50"/>
      <c r="G50"/>
      <c r="H50"/>
      <c r="I50"/>
      <c r="J50"/>
      <c r="K50"/>
    </row>
    <row r="51" spans="1:11" s="29" customFormat="1" x14ac:dyDescent="0.25">
      <c r="A51" s="9" t="s">
        <v>37</v>
      </c>
      <c r="B51" s="11">
        <v>59721.11</v>
      </c>
      <c r="C51" s="11">
        <v>50908.11</v>
      </c>
      <c r="D51" s="10">
        <f t="shared" si="2"/>
        <v>8813</v>
      </c>
      <c r="E51" s="21">
        <f>D51/C51*100</f>
        <v>17.311583557118894</v>
      </c>
      <c r="F51"/>
      <c r="G51"/>
      <c r="H51"/>
      <c r="I51"/>
      <c r="J51"/>
      <c r="K51"/>
    </row>
    <row r="52" spans="1:11" s="29" customFormat="1" ht="15" hidden="1" customHeight="1" x14ac:dyDescent="0.25">
      <c r="A52" s="9" t="s">
        <v>38</v>
      </c>
      <c r="B52" s="11"/>
      <c r="C52" s="11">
        <v>0</v>
      </c>
      <c r="D52" s="10">
        <f t="shared" si="2"/>
        <v>0</v>
      </c>
      <c r="E52" s="21"/>
      <c r="F52"/>
      <c r="G52"/>
      <c r="H52"/>
      <c r="I52"/>
      <c r="J52"/>
      <c r="K52"/>
    </row>
    <row r="53" spans="1:11" s="29" customFormat="1" ht="15" hidden="1" customHeight="1" x14ac:dyDescent="0.25">
      <c r="A53" s="9" t="s">
        <v>39</v>
      </c>
      <c r="B53" s="11">
        <v>0</v>
      </c>
      <c r="C53" s="11">
        <v>0</v>
      </c>
      <c r="D53" s="10">
        <f t="shared" si="2"/>
        <v>0</v>
      </c>
      <c r="E53" s="21" t="e">
        <f>D53/C53*100</f>
        <v>#DIV/0!</v>
      </c>
      <c r="F53"/>
      <c r="G53"/>
      <c r="H53"/>
      <c r="I53"/>
      <c r="J53"/>
      <c r="K53"/>
    </row>
    <row r="54" spans="1:11" s="29" customFormat="1" x14ac:dyDescent="0.25">
      <c r="A54" s="9" t="s">
        <v>313</v>
      </c>
      <c r="B54" s="11">
        <v>1035853.02</v>
      </c>
      <c r="C54" s="11">
        <v>1079099.19</v>
      </c>
      <c r="D54" s="10">
        <f t="shared" si="2"/>
        <v>-43246.169999999925</v>
      </c>
      <c r="E54" s="21">
        <f>D54/C54*100</f>
        <v>-4.0076176871191915</v>
      </c>
      <c r="F54"/>
      <c r="G54"/>
      <c r="H54"/>
      <c r="I54"/>
      <c r="J54"/>
      <c r="K54"/>
    </row>
    <row r="55" spans="1:11" s="29" customFormat="1" x14ac:dyDescent="0.25">
      <c r="A55" s="9" t="s">
        <v>40</v>
      </c>
      <c r="B55" s="11">
        <v>4570.54</v>
      </c>
      <c r="C55" s="11">
        <v>5686.48</v>
      </c>
      <c r="D55" s="10">
        <f t="shared" si="2"/>
        <v>-1115.9399999999996</v>
      </c>
      <c r="E55" s="21">
        <f>D55/C55*100</f>
        <v>-19.624442537386919</v>
      </c>
      <c r="F55"/>
      <c r="G55"/>
      <c r="H55"/>
      <c r="I55"/>
      <c r="J55"/>
      <c r="K55"/>
    </row>
    <row r="56" spans="1:11" s="29" customFormat="1" x14ac:dyDescent="0.25">
      <c r="A56" s="2" t="s">
        <v>284</v>
      </c>
      <c r="B56" s="7">
        <f>SUM(B57:B112)+SUM(B113:B123)</f>
        <v>35718347.310000002</v>
      </c>
      <c r="C56" s="7">
        <f>SUM(C57:C112)+SUM(C113:C123)</f>
        <v>28907777.430000007</v>
      </c>
      <c r="D56" s="8">
        <f t="shared" ref="D56:D90" si="3">B56-C56</f>
        <v>6810569.8799999952</v>
      </c>
      <c r="E56" s="20">
        <f>D56/C56*100</f>
        <v>23.559645484651131</v>
      </c>
      <c r="F56"/>
      <c r="G56"/>
      <c r="H56"/>
      <c r="I56"/>
      <c r="J56"/>
      <c r="K56"/>
    </row>
    <row r="57" spans="1:11" s="29" customFormat="1" hidden="1" x14ac:dyDescent="0.25">
      <c r="A57" s="9" t="s">
        <v>308</v>
      </c>
      <c r="B57" s="11">
        <v>0</v>
      </c>
      <c r="C57" s="11">
        <v>0</v>
      </c>
      <c r="D57" s="10">
        <f t="shared" si="3"/>
        <v>0</v>
      </c>
      <c r="E57" s="21"/>
      <c r="F57"/>
      <c r="G57"/>
      <c r="H57"/>
      <c r="I57"/>
      <c r="J57"/>
      <c r="K57"/>
    </row>
    <row r="58" spans="1:11" s="29" customFormat="1" x14ac:dyDescent="0.25">
      <c r="A58" s="9" t="s">
        <v>41</v>
      </c>
      <c r="B58" s="11">
        <v>135211.56</v>
      </c>
      <c r="C58" s="11">
        <v>152323.81</v>
      </c>
      <c r="D58" s="10">
        <f t="shared" si="3"/>
        <v>-17112.25</v>
      </c>
      <c r="E58" s="21">
        <f t="shared" ref="E58:E89" si="4">D58/C58*100</f>
        <v>-11.234126824952712</v>
      </c>
      <c r="F58"/>
      <c r="G58"/>
      <c r="H58"/>
      <c r="I58"/>
      <c r="J58"/>
      <c r="K58"/>
    </row>
    <row r="59" spans="1:11" s="29" customFormat="1" x14ac:dyDescent="0.25">
      <c r="A59" s="9" t="s">
        <v>42</v>
      </c>
      <c r="B59" s="11">
        <v>42268.77</v>
      </c>
      <c r="C59" s="11">
        <v>39338.57</v>
      </c>
      <c r="D59" s="10">
        <f t="shared" si="3"/>
        <v>2930.1999999999971</v>
      </c>
      <c r="E59" s="21">
        <f t="shared" si="4"/>
        <v>7.4486693339386694</v>
      </c>
      <c r="F59"/>
      <c r="G59"/>
      <c r="H59"/>
      <c r="I59"/>
      <c r="J59"/>
      <c r="K59"/>
    </row>
    <row r="60" spans="1:11" s="29" customFormat="1" x14ac:dyDescent="0.25">
      <c r="A60" s="9" t="s">
        <v>43</v>
      </c>
      <c r="B60" s="11">
        <v>316254.34000000003</v>
      </c>
      <c r="C60" s="11">
        <v>340247.76</v>
      </c>
      <c r="D60" s="10">
        <f t="shared" si="3"/>
        <v>-23993.419999999984</v>
      </c>
      <c r="E60" s="21">
        <f t="shared" si="4"/>
        <v>-7.0517495838914508</v>
      </c>
      <c r="F60"/>
      <c r="G60"/>
      <c r="H60"/>
      <c r="I60"/>
      <c r="J60"/>
      <c r="K60"/>
    </row>
    <row r="61" spans="1:11" s="29" customFormat="1" x14ac:dyDescent="0.25">
      <c r="A61" s="9" t="s">
        <v>44</v>
      </c>
      <c r="B61" s="11">
        <v>8495.26</v>
      </c>
      <c r="C61" s="11">
        <v>7243.45</v>
      </c>
      <c r="D61" s="10">
        <f t="shared" si="3"/>
        <v>1251.8100000000004</v>
      </c>
      <c r="E61" s="21">
        <f t="shared" si="4"/>
        <v>17.281958182910085</v>
      </c>
      <c r="F61"/>
      <c r="G61"/>
      <c r="H61"/>
      <c r="I61"/>
      <c r="J61"/>
      <c r="K61"/>
    </row>
    <row r="62" spans="1:11" s="29" customFormat="1" x14ac:dyDescent="0.25">
      <c r="A62" s="9" t="s">
        <v>45</v>
      </c>
      <c r="B62" s="11">
        <v>101131.49</v>
      </c>
      <c r="C62" s="11">
        <v>103129.85</v>
      </c>
      <c r="D62" s="10">
        <f t="shared" si="3"/>
        <v>-1998.3600000000006</v>
      </c>
      <c r="E62" s="21">
        <f t="shared" si="4"/>
        <v>-1.9377125051573338</v>
      </c>
      <c r="F62"/>
      <c r="G62"/>
      <c r="H62"/>
      <c r="I62"/>
      <c r="J62"/>
      <c r="K62"/>
    </row>
    <row r="63" spans="1:11" s="29" customFormat="1" x14ac:dyDescent="0.25">
      <c r="A63" s="9" t="s">
        <v>46</v>
      </c>
      <c r="B63" s="11">
        <v>59601.48</v>
      </c>
      <c r="C63" s="11">
        <v>41194.22</v>
      </c>
      <c r="D63" s="10">
        <f t="shared" si="3"/>
        <v>18407.260000000002</v>
      </c>
      <c r="E63" s="21">
        <f t="shared" si="4"/>
        <v>44.684084320567308</v>
      </c>
      <c r="F63"/>
      <c r="G63"/>
      <c r="H63"/>
      <c r="I63"/>
      <c r="J63"/>
      <c r="K63"/>
    </row>
    <row r="64" spans="1:11" s="29" customFormat="1" x14ac:dyDescent="0.25">
      <c r="A64" s="9" t="s">
        <v>47</v>
      </c>
      <c r="B64" s="11">
        <v>5174.38</v>
      </c>
      <c r="C64" s="11">
        <v>3829.09</v>
      </c>
      <c r="D64" s="10">
        <f t="shared" si="3"/>
        <v>1345.29</v>
      </c>
      <c r="E64" s="21">
        <f t="shared" si="4"/>
        <v>35.133412899670674</v>
      </c>
      <c r="F64"/>
      <c r="G64"/>
      <c r="H64"/>
      <c r="I64"/>
      <c r="J64"/>
      <c r="K64"/>
    </row>
    <row r="65" spans="1:11" s="29" customFormat="1" x14ac:dyDescent="0.25">
      <c r="A65" s="9" t="s">
        <v>48</v>
      </c>
      <c r="B65" s="11">
        <v>18438.89</v>
      </c>
      <c r="C65" s="11">
        <v>4359.82</v>
      </c>
      <c r="D65" s="10">
        <f t="shared" si="3"/>
        <v>14079.07</v>
      </c>
      <c r="E65" s="21">
        <f t="shared" si="4"/>
        <v>322.92778142216878</v>
      </c>
      <c r="F65"/>
      <c r="G65"/>
      <c r="H65"/>
      <c r="I65"/>
      <c r="J65"/>
      <c r="K65"/>
    </row>
    <row r="66" spans="1:11" s="29" customFormat="1" x14ac:dyDescent="0.25">
      <c r="A66" s="9" t="s">
        <v>49</v>
      </c>
      <c r="B66" s="11">
        <v>1353209.29</v>
      </c>
      <c r="C66" s="11">
        <v>1605583.94</v>
      </c>
      <c r="D66" s="10">
        <f t="shared" si="3"/>
        <v>-252374.64999999991</v>
      </c>
      <c r="E66" s="21">
        <f t="shared" si="4"/>
        <v>-15.718558445471242</v>
      </c>
      <c r="F66"/>
      <c r="G66"/>
      <c r="H66"/>
      <c r="I66"/>
      <c r="J66"/>
      <c r="K66"/>
    </row>
    <row r="67" spans="1:11" s="29" customFormat="1" x14ac:dyDescent="0.25">
      <c r="A67" s="9" t="s">
        <v>50</v>
      </c>
      <c r="B67" s="11">
        <v>17781.98</v>
      </c>
      <c r="C67" s="11">
        <v>17869</v>
      </c>
      <c r="D67" s="10">
        <f t="shared" si="3"/>
        <v>-87.020000000000437</v>
      </c>
      <c r="E67" s="21">
        <f t="shared" si="4"/>
        <v>-0.48698863954334565</v>
      </c>
      <c r="F67"/>
      <c r="G67"/>
      <c r="H67"/>
      <c r="I67"/>
      <c r="J67"/>
      <c r="K67"/>
    </row>
    <row r="68" spans="1:11" s="29" customFormat="1" ht="22.5" x14ac:dyDescent="0.25">
      <c r="A68" s="13" t="s">
        <v>281</v>
      </c>
      <c r="B68" s="15">
        <v>2022</v>
      </c>
      <c r="C68" s="15">
        <v>2021</v>
      </c>
      <c r="D68" s="16" t="s">
        <v>407</v>
      </c>
      <c r="E68" s="19" t="s">
        <v>0</v>
      </c>
      <c r="F68"/>
      <c r="G68"/>
      <c r="H68"/>
      <c r="I68"/>
      <c r="J68"/>
      <c r="K68"/>
    </row>
    <row r="69" spans="1:11" s="29" customFormat="1" x14ac:dyDescent="0.25">
      <c r="A69" s="9" t="s">
        <v>51</v>
      </c>
      <c r="B69" s="11">
        <v>8950265.1500000004</v>
      </c>
      <c r="C69" s="11">
        <v>3501032.66</v>
      </c>
      <c r="D69" s="10">
        <f t="shared" si="3"/>
        <v>5449232.4900000002</v>
      </c>
      <c r="E69" s="21">
        <f t="shared" si="4"/>
        <v>155.64643404383435</v>
      </c>
      <c r="F69"/>
      <c r="G69"/>
      <c r="H69"/>
      <c r="I69"/>
      <c r="J69"/>
      <c r="K69"/>
    </row>
    <row r="70" spans="1:11" s="29" customFormat="1" x14ac:dyDescent="0.25">
      <c r="A70" s="9" t="s">
        <v>52</v>
      </c>
      <c r="B70" s="11">
        <v>470546.94</v>
      </c>
      <c r="C70" s="11">
        <v>397301.84</v>
      </c>
      <c r="D70" s="10">
        <f t="shared" si="3"/>
        <v>73245.099999999977</v>
      </c>
      <c r="E70" s="21">
        <f t="shared" si="4"/>
        <v>18.435630703346344</v>
      </c>
      <c r="F70"/>
      <c r="G70"/>
      <c r="H70"/>
      <c r="I70"/>
      <c r="J70"/>
      <c r="K70"/>
    </row>
    <row r="71" spans="1:11" s="29" customFormat="1" x14ac:dyDescent="0.25">
      <c r="A71" s="9" t="s">
        <v>53</v>
      </c>
      <c r="B71" s="11">
        <v>2340598.83</v>
      </c>
      <c r="C71" s="11">
        <v>1315658.04</v>
      </c>
      <c r="D71" s="10">
        <f t="shared" si="3"/>
        <v>1024940.79</v>
      </c>
      <c r="E71" s="21">
        <f t="shared" si="4"/>
        <v>77.903281767654462</v>
      </c>
      <c r="F71"/>
      <c r="G71"/>
      <c r="H71"/>
      <c r="I71"/>
      <c r="J71"/>
      <c r="K71"/>
    </row>
    <row r="72" spans="1:11" s="29" customFormat="1" x14ac:dyDescent="0.25">
      <c r="A72" s="9" t="s">
        <v>54</v>
      </c>
      <c r="B72" s="11">
        <v>23009.8</v>
      </c>
      <c r="C72" s="11">
        <v>18977.72</v>
      </c>
      <c r="D72" s="10">
        <f t="shared" si="3"/>
        <v>4032.0799999999981</v>
      </c>
      <c r="E72" s="21">
        <f t="shared" si="4"/>
        <v>21.246387869564931</v>
      </c>
      <c r="F72"/>
      <c r="G72"/>
      <c r="H72"/>
      <c r="I72"/>
      <c r="J72"/>
      <c r="K72"/>
    </row>
    <row r="73" spans="1:11" s="29" customFormat="1" x14ac:dyDescent="0.25">
      <c r="A73" s="9" t="s">
        <v>55</v>
      </c>
      <c r="B73" s="11">
        <v>21851.41</v>
      </c>
      <c r="C73" s="11">
        <v>29224.560000000001</v>
      </c>
      <c r="D73" s="10">
        <f t="shared" si="3"/>
        <v>-7373.1500000000015</v>
      </c>
      <c r="E73" s="21">
        <f t="shared" si="4"/>
        <v>-25.229293443596763</v>
      </c>
      <c r="F73"/>
      <c r="G73"/>
      <c r="H73"/>
      <c r="I73"/>
      <c r="J73"/>
      <c r="K73"/>
    </row>
    <row r="74" spans="1:11" s="29" customFormat="1" x14ac:dyDescent="0.25">
      <c r="A74" s="9" t="s">
        <v>56</v>
      </c>
      <c r="B74" s="11">
        <v>788.05</v>
      </c>
      <c r="C74" s="11">
        <v>391.58</v>
      </c>
      <c r="D74" s="10">
        <f t="shared" si="3"/>
        <v>396.46999999999997</v>
      </c>
      <c r="E74" s="21">
        <f t="shared" si="4"/>
        <v>101.24878696562642</v>
      </c>
      <c r="F74"/>
      <c r="G74"/>
      <c r="H74"/>
      <c r="I74"/>
      <c r="J74"/>
      <c r="K74"/>
    </row>
    <row r="75" spans="1:11" s="29" customFormat="1" x14ac:dyDescent="0.25">
      <c r="A75" s="9" t="s">
        <v>57</v>
      </c>
      <c r="B75" s="11">
        <v>24120.83</v>
      </c>
      <c r="C75" s="11">
        <v>67448.78</v>
      </c>
      <c r="D75" s="10">
        <f t="shared" si="3"/>
        <v>-43327.95</v>
      </c>
      <c r="E75" s="21">
        <f t="shared" si="4"/>
        <v>-64.238300529675996</v>
      </c>
      <c r="F75"/>
      <c r="G75"/>
      <c r="H75"/>
      <c r="I75"/>
      <c r="J75"/>
      <c r="K75"/>
    </row>
    <row r="76" spans="1:11" s="29" customFormat="1" x14ac:dyDescent="0.25">
      <c r="A76" s="9" t="s">
        <v>403</v>
      </c>
      <c r="B76" s="11">
        <v>25175.34</v>
      </c>
      <c r="C76" s="11">
        <v>53576.73</v>
      </c>
      <c r="D76" s="10">
        <f t="shared" si="3"/>
        <v>-28401.390000000003</v>
      </c>
      <c r="E76" s="21">
        <f t="shared" si="4"/>
        <v>-53.010682062903058</v>
      </c>
      <c r="F76"/>
      <c r="G76"/>
      <c r="H76"/>
      <c r="I76"/>
      <c r="J76"/>
      <c r="K76"/>
    </row>
    <row r="77" spans="1:11" s="29" customFormat="1" x14ac:dyDescent="0.25">
      <c r="A77" s="9" t="s">
        <v>58</v>
      </c>
      <c r="B77" s="11">
        <v>62308.77</v>
      </c>
      <c r="C77" s="11">
        <v>28673.91</v>
      </c>
      <c r="D77" s="10">
        <f t="shared" si="3"/>
        <v>33634.86</v>
      </c>
      <c r="E77" s="21">
        <f t="shared" si="4"/>
        <v>117.30126794706408</v>
      </c>
      <c r="F77"/>
      <c r="G77"/>
      <c r="H77"/>
      <c r="I77"/>
      <c r="J77"/>
      <c r="K77"/>
    </row>
    <row r="78" spans="1:11" s="29" customFormat="1" x14ac:dyDescent="0.25">
      <c r="A78" s="9" t="s">
        <v>314</v>
      </c>
      <c r="B78" s="11">
        <v>170702.58</v>
      </c>
      <c r="C78" s="11">
        <v>185565.73</v>
      </c>
      <c r="D78" s="10">
        <f t="shared" si="3"/>
        <v>-14863.150000000023</v>
      </c>
      <c r="E78" s="21">
        <f t="shared" si="4"/>
        <v>-8.0096416509664916</v>
      </c>
      <c r="F78"/>
      <c r="G78"/>
      <c r="H78"/>
      <c r="I78"/>
      <c r="J78"/>
      <c r="K78"/>
    </row>
    <row r="79" spans="1:11" s="29" customFormat="1" x14ac:dyDescent="0.25">
      <c r="A79" s="9" t="s">
        <v>59</v>
      </c>
      <c r="B79" s="11">
        <v>227017.39</v>
      </c>
      <c r="C79" s="11">
        <v>279538.92</v>
      </c>
      <c r="D79" s="10">
        <f t="shared" si="3"/>
        <v>-52521.52999999997</v>
      </c>
      <c r="E79" s="21">
        <f t="shared" si="4"/>
        <v>-18.788628789150351</v>
      </c>
      <c r="F79"/>
      <c r="G79"/>
      <c r="H79"/>
      <c r="I79"/>
      <c r="J79"/>
      <c r="K79"/>
    </row>
    <row r="80" spans="1:11" s="29" customFormat="1" x14ac:dyDescent="0.25">
      <c r="A80" s="9" t="s">
        <v>315</v>
      </c>
      <c r="B80" s="11">
        <v>321119.08</v>
      </c>
      <c r="C80" s="11">
        <v>400174.84</v>
      </c>
      <c r="D80" s="10">
        <f t="shared" si="3"/>
        <v>-79055.760000000009</v>
      </c>
      <c r="E80" s="21">
        <f t="shared" si="4"/>
        <v>-19.755304956203645</v>
      </c>
      <c r="F80"/>
      <c r="G80"/>
      <c r="H80"/>
      <c r="I80"/>
      <c r="J80"/>
      <c r="K80"/>
    </row>
    <row r="81" spans="1:11" s="29" customFormat="1" x14ac:dyDescent="0.25">
      <c r="A81" s="9" t="s">
        <v>60</v>
      </c>
      <c r="B81" s="11">
        <v>144563.63</v>
      </c>
      <c r="C81" s="11">
        <v>129949.24</v>
      </c>
      <c r="D81" s="10">
        <f t="shared" si="3"/>
        <v>14614.39</v>
      </c>
      <c r="E81" s="21">
        <f t="shared" si="4"/>
        <v>11.246229681681861</v>
      </c>
      <c r="F81"/>
      <c r="G81"/>
      <c r="H81"/>
      <c r="I81"/>
      <c r="J81"/>
      <c r="K81"/>
    </row>
    <row r="82" spans="1:11" s="29" customFormat="1" x14ac:dyDescent="0.25">
      <c r="A82" s="9" t="s">
        <v>61</v>
      </c>
      <c r="B82" s="11">
        <v>181374.42</v>
      </c>
      <c r="C82" s="11">
        <v>177741.82</v>
      </c>
      <c r="D82" s="10">
        <f t="shared" si="3"/>
        <v>3632.6000000000058</v>
      </c>
      <c r="E82" s="21">
        <f t="shared" si="4"/>
        <v>2.0437508741611885</v>
      </c>
      <c r="F82"/>
      <c r="G82"/>
      <c r="H82"/>
      <c r="I82"/>
      <c r="J82"/>
      <c r="K82"/>
    </row>
    <row r="83" spans="1:11" s="29" customFormat="1" x14ac:dyDescent="0.25">
      <c r="A83" s="9" t="s">
        <v>62</v>
      </c>
      <c r="B83" s="11">
        <v>13251.5</v>
      </c>
      <c r="C83" s="11">
        <v>17968.7</v>
      </c>
      <c r="D83" s="10">
        <f t="shared" si="3"/>
        <v>-4717.2000000000007</v>
      </c>
      <c r="E83" s="21">
        <f t="shared" si="4"/>
        <v>-26.252316528185126</v>
      </c>
      <c r="F83"/>
      <c r="G83"/>
      <c r="H83"/>
      <c r="I83"/>
      <c r="J83"/>
      <c r="K83"/>
    </row>
    <row r="84" spans="1:11" s="29" customFormat="1" x14ac:dyDescent="0.25">
      <c r="A84" s="9" t="s">
        <v>63</v>
      </c>
      <c r="B84" s="11">
        <v>0</v>
      </c>
      <c r="C84" s="11">
        <v>120.33</v>
      </c>
      <c r="D84" s="10">
        <f t="shared" si="3"/>
        <v>-120.33</v>
      </c>
      <c r="E84" s="21">
        <f t="shared" si="4"/>
        <v>-100</v>
      </c>
      <c r="F84"/>
      <c r="G84"/>
      <c r="H84"/>
      <c r="I84"/>
      <c r="J84"/>
      <c r="K84"/>
    </row>
    <row r="85" spans="1:11" s="29" customFormat="1" hidden="1" x14ac:dyDescent="0.25">
      <c r="A85" s="9" t="s">
        <v>64</v>
      </c>
      <c r="B85" s="11"/>
      <c r="C85" s="11">
        <v>0</v>
      </c>
      <c r="D85" s="10">
        <f t="shared" si="3"/>
        <v>0</v>
      </c>
      <c r="E85" s="21" t="e">
        <f t="shared" si="4"/>
        <v>#DIV/0!</v>
      </c>
      <c r="F85"/>
      <c r="G85"/>
      <c r="H85"/>
      <c r="I85"/>
      <c r="J85"/>
      <c r="K85"/>
    </row>
    <row r="86" spans="1:11" s="29" customFormat="1" x14ac:dyDescent="0.25">
      <c r="A86" s="9" t="s">
        <v>65</v>
      </c>
      <c r="B86" s="11">
        <v>4403.6400000000003</v>
      </c>
      <c r="C86" s="11">
        <v>0</v>
      </c>
      <c r="D86" s="10">
        <f t="shared" si="3"/>
        <v>4403.6400000000003</v>
      </c>
      <c r="E86" s="21"/>
      <c r="F86"/>
      <c r="G86"/>
      <c r="H86"/>
      <c r="I86"/>
      <c r="J86"/>
      <c r="K86"/>
    </row>
    <row r="87" spans="1:11" s="29" customFormat="1" x14ac:dyDescent="0.25">
      <c r="A87" s="9" t="s">
        <v>64</v>
      </c>
      <c r="B87" s="11">
        <v>0</v>
      </c>
      <c r="C87" s="11">
        <v>31.47</v>
      </c>
      <c r="D87" s="10">
        <f t="shared" si="3"/>
        <v>-31.47</v>
      </c>
      <c r="E87" s="21">
        <f t="shared" si="4"/>
        <v>-100</v>
      </c>
      <c r="F87"/>
      <c r="G87"/>
      <c r="H87"/>
      <c r="I87"/>
      <c r="J87"/>
      <c r="K87"/>
    </row>
    <row r="88" spans="1:11" s="29" customFormat="1" x14ac:dyDescent="0.25">
      <c r="A88" s="9" t="s">
        <v>350</v>
      </c>
      <c r="B88" s="11">
        <v>42379.46</v>
      </c>
      <c r="C88" s="11">
        <v>44295.59</v>
      </c>
      <c r="D88" s="10">
        <f t="shared" si="3"/>
        <v>-1916.1299999999974</v>
      </c>
      <c r="E88" s="21">
        <f t="shared" si="4"/>
        <v>-4.3257805122360882</v>
      </c>
      <c r="F88"/>
      <c r="G88"/>
      <c r="H88"/>
      <c r="I88"/>
      <c r="J88"/>
      <c r="K88"/>
    </row>
    <row r="89" spans="1:11" s="29" customFormat="1" hidden="1" x14ac:dyDescent="0.25">
      <c r="A89" s="9" t="s">
        <v>351</v>
      </c>
      <c r="B89" s="11">
        <v>0</v>
      </c>
      <c r="C89" s="11">
        <v>0</v>
      </c>
      <c r="D89" s="10">
        <f t="shared" si="3"/>
        <v>0</v>
      </c>
      <c r="E89" s="21" t="e">
        <f t="shared" si="4"/>
        <v>#DIV/0!</v>
      </c>
      <c r="F89"/>
      <c r="G89"/>
      <c r="H89"/>
      <c r="I89"/>
      <c r="J89"/>
      <c r="K89"/>
    </row>
    <row r="90" spans="1:11" s="29" customFormat="1" x14ac:dyDescent="0.25">
      <c r="A90" s="9" t="s">
        <v>66</v>
      </c>
      <c r="B90" s="11">
        <v>89874.64</v>
      </c>
      <c r="C90" s="11">
        <v>69807.960000000006</v>
      </c>
      <c r="D90" s="10">
        <f t="shared" si="3"/>
        <v>20066.679999999993</v>
      </c>
      <c r="E90" s="21">
        <f>D90/C90*100</f>
        <v>28.745547069417288</v>
      </c>
      <c r="F90"/>
      <c r="G90"/>
      <c r="H90"/>
      <c r="I90"/>
      <c r="J90"/>
      <c r="K90"/>
    </row>
    <row r="91" spans="1:11" s="29" customFormat="1" hidden="1" x14ac:dyDescent="0.25">
      <c r="A91" s="9" t="s">
        <v>67</v>
      </c>
      <c r="B91" s="11"/>
      <c r="C91" s="11">
        <v>0</v>
      </c>
      <c r="D91" s="10">
        <f t="shared" ref="D91:D112" si="5">B91-C91</f>
        <v>0</v>
      </c>
      <c r="E91" s="21"/>
      <c r="F91"/>
      <c r="G91"/>
      <c r="H91"/>
      <c r="I91"/>
      <c r="J91"/>
      <c r="K91"/>
    </row>
    <row r="92" spans="1:11" s="29" customFormat="1" x14ac:dyDescent="0.25">
      <c r="A92" s="9" t="s">
        <v>68</v>
      </c>
      <c r="B92" s="11">
        <v>272821.07</v>
      </c>
      <c r="C92" s="11">
        <v>363557.8</v>
      </c>
      <c r="D92" s="10">
        <f t="shared" si="5"/>
        <v>-90736.729999999981</v>
      </c>
      <c r="E92" s="21">
        <f t="shared" ref="E92" si="6">D92/C92*100</f>
        <v>-24.957992924371304</v>
      </c>
      <c r="F92"/>
      <c r="G92"/>
      <c r="H92"/>
      <c r="I92"/>
      <c r="J92"/>
      <c r="K92"/>
    </row>
    <row r="93" spans="1:11" s="29" customFormat="1" x14ac:dyDescent="0.25">
      <c r="A93" s="9" t="s">
        <v>69</v>
      </c>
      <c r="B93" s="11">
        <v>57186.12</v>
      </c>
      <c r="C93" s="11">
        <v>21920.93</v>
      </c>
      <c r="D93" s="10">
        <f t="shared" si="5"/>
        <v>35265.19</v>
      </c>
      <c r="E93" s="21">
        <f t="shared" ref="E93:E107" si="7">D93/C93*100</f>
        <v>160.87451581661912</v>
      </c>
      <c r="F93"/>
      <c r="G93"/>
      <c r="H93"/>
      <c r="I93"/>
      <c r="J93"/>
      <c r="K93"/>
    </row>
    <row r="94" spans="1:11" s="29" customFormat="1" x14ac:dyDescent="0.25">
      <c r="A94" s="9" t="s">
        <v>70</v>
      </c>
      <c r="B94" s="11">
        <v>61086.080000000002</v>
      </c>
      <c r="C94" s="11">
        <v>59691.24</v>
      </c>
      <c r="D94" s="10">
        <f t="shared" si="5"/>
        <v>1394.8400000000038</v>
      </c>
      <c r="E94" s="21">
        <f t="shared" si="7"/>
        <v>2.3367582915014058</v>
      </c>
      <c r="F94"/>
      <c r="G94"/>
      <c r="H94"/>
      <c r="I94"/>
      <c r="J94"/>
      <c r="K94"/>
    </row>
    <row r="95" spans="1:11" s="29" customFormat="1" x14ac:dyDescent="0.25">
      <c r="A95" s="9" t="s">
        <v>71</v>
      </c>
      <c r="B95" s="11">
        <v>8129.21</v>
      </c>
      <c r="C95" s="11">
        <v>9587.06</v>
      </c>
      <c r="D95" s="10">
        <f t="shared" si="5"/>
        <v>-1457.8499999999995</v>
      </c>
      <c r="E95" s="21">
        <f t="shared" si="7"/>
        <v>-15.206434506511899</v>
      </c>
      <c r="F95"/>
      <c r="G95"/>
      <c r="H95"/>
      <c r="I95"/>
      <c r="J95"/>
      <c r="K95"/>
    </row>
    <row r="96" spans="1:11" s="29" customFormat="1" x14ac:dyDescent="0.25">
      <c r="A96" s="9" t="s">
        <v>72</v>
      </c>
      <c r="B96" s="11">
        <v>641.32000000000005</v>
      </c>
      <c r="C96" s="11">
        <v>1194.47</v>
      </c>
      <c r="D96" s="10">
        <f t="shared" si="5"/>
        <v>-553.15</v>
      </c>
      <c r="E96" s="21">
        <f t="shared" si="7"/>
        <v>-46.309241755757782</v>
      </c>
      <c r="F96"/>
      <c r="G96"/>
      <c r="H96"/>
      <c r="I96"/>
      <c r="J96"/>
      <c r="K96"/>
    </row>
    <row r="97" spans="1:11" s="29" customFormat="1" x14ac:dyDescent="0.25">
      <c r="A97" s="9" t="s">
        <v>73</v>
      </c>
      <c r="B97" s="11">
        <v>14088.9</v>
      </c>
      <c r="C97" s="11">
        <v>13959.55</v>
      </c>
      <c r="D97" s="10">
        <f t="shared" si="5"/>
        <v>129.35000000000036</v>
      </c>
      <c r="E97" s="21">
        <f t="shared" si="7"/>
        <v>0.92660580033024253</v>
      </c>
      <c r="F97"/>
      <c r="G97"/>
      <c r="H97"/>
      <c r="I97"/>
      <c r="J97"/>
      <c r="K97"/>
    </row>
    <row r="98" spans="1:11" s="29" customFormat="1" x14ac:dyDescent="0.25">
      <c r="A98" s="9" t="s">
        <v>74</v>
      </c>
      <c r="B98" s="11">
        <v>3600.49</v>
      </c>
      <c r="C98" s="11">
        <v>3800</v>
      </c>
      <c r="D98" s="10">
        <f t="shared" si="5"/>
        <v>-199.51000000000022</v>
      </c>
      <c r="E98" s="21">
        <f t="shared" si="7"/>
        <v>-5.250263157894743</v>
      </c>
      <c r="F98"/>
      <c r="G98"/>
      <c r="H98"/>
      <c r="I98"/>
      <c r="J98"/>
      <c r="K98"/>
    </row>
    <row r="99" spans="1:11" s="29" customFormat="1" x14ac:dyDescent="0.25">
      <c r="A99" s="9" t="s">
        <v>75</v>
      </c>
      <c r="B99" s="11">
        <v>745.27</v>
      </c>
      <c r="C99" s="11">
        <v>1129.1199999999999</v>
      </c>
      <c r="D99" s="10">
        <f t="shared" si="5"/>
        <v>-383.84999999999991</v>
      </c>
      <c r="E99" s="21">
        <f t="shared" si="7"/>
        <v>-33.995500921071269</v>
      </c>
      <c r="F99"/>
      <c r="G99"/>
      <c r="H99"/>
      <c r="I99"/>
      <c r="J99"/>
      <c r="K99"/>
    </row>
    <row r="100" spans="1:11" s="29" customFormat="1" x14ac:dyDescent="0.25">
      <c r="A100" s="9" t="s">
        <v>76</v>
      </c>
      <c r="B100" s="11">
        <v>272614.25</v>
      </c>
      <c r="C100" s="11">
        <v>280135.59999999998</v>
      </c>
      <c r="D100" s="10">
        <f t="shared" si="5"/>
        <v>-7521.3499999999767</v>
      </c>
      <c r="E100" s="21">
        <f t="shared" si="7"/>
        <v>-2.6848961717111206</v>
      </c>
      <c r="F100"/>
      <c r="G100"/>
      <c r="H100"/>
      <c r="I100"/>
      <c r="J100"/>
      <c r="K100"/>
    </row>
    <row r="101" spans="1:11" s="29" customFormat="1" x14ac:dyDescent="0.25">
      <c r="A101" s="9" t="s">
        <v>77</v>
      </c>
      <c r="B101" s="11">
        <v>135116.66</v>
      </c>
      <c r="C101" s="11">
        <v>73033.490000000005</v>
      </c>
      <c r="D101" s="10">
        <f t="shared" si="5"/>
        <v>62083.17</v>
      </c>
      <c r="E101" s="21">
        <f t="shared" si="7"/>
        <v>85.006440196134676</v>
      </c>
      <c r="F101"/>
      <c r="G101"/>
      <c r="H101"/>
      <c r="I101"/>
      <c r="J101"/>
      <c r="K101"/>
    </row>
    <row r="102" spans="1:11" s="29" customFormat="1" x14ac:dyDescent="0.25">
      <c r="A102" s="9" t="s">
        <v>78</v>
      </c>
      <c r="B102" s="11">
        <v>192157.69</v>
      </c>
      <c r="C102" s="11">
        <v>119737.76</v>
      </c>
      <c r="D102" s="10">
        <f t="shared" si="5"/>
        <v>72419.930000000008</v>
      </c>
      <c r="E102" s="21">
        <f t="shared" si="7"/>
        <v>60.482115249191239</v>
      </c>
      <c r="F102"/>
      <c r="G102"/>
      <c r="H102"/>
      <c r="I102"/>
      <c r="J102"/>
      <c r="K102"/>
    </row>
    <row r="103" spans="1:11" s="29" customFormat="1" x14ac:dyDescent="0.25">
      <c r="A103" s="9" t="s">
        <v>79</v>
      </c>
      <c r="B103" s="11">
        <v>192405.57</v>
      </c>
      <c r="C103" s="11">
        <v>222161.24</v>
      </c>
      <c r="D103" s="10">
        <f t="shared" si="5"/>
        <v>-29755.669999999984</v>
      </c>
      <c r="E103" s="21">
        <f t="shared" si="7"/>
        <v>-13.393727006565134</v>
      </c>
      <c r="F103"/>
      <c r="G103"/>
      <c r="H103"/>
      <c r="I103"/>
      <c r="J103"/>
      <c r="K103"/>
    </row>
    <row r="104" spans="1:11" s="29" customFormat="1" x14ac:dyDescent="0.25">
      <c r="A104" s="9" t="s">
        <v>80</v>
      </c>
      <c r="B104" s="11">
        <v>412715.75</v>
      </c>
      <c r="C104" s="11">
        <v>378461.62</v>
      </c>
      <c r="D104" s="10">
        <f t="shared" si="5"/>
        <v>34254.130000000005</v>
      </c>
      <c r="E104" s="21">
        <f t="shared" si="7"/>
        <v>9.0508860581424369</v>
      </c>
      <c r="F104"/>
      <c r="G104"/>
      <c r="H104"/>
      <c r="I104"/>
      <c r="J104"/>
      <c r="K104"/>
    </row>
    <row r="105" spans="1:11" s="29" customFormat="1" x14ac:dyDescent="0.25">
      <c r="A105" s="9" t="s">
        <v>81</v>
      </c>
      <c r="B105" s="11">
        <v>8029.7</v>
      </c>
      <c r="C105" s="11">
        <v>3741.66</v>
      </c>
      <c r="D105" s="10">
        <f t="shared" si="5"/>
        <v>4288.04</v>
      </c>
      <c r="E105" s="21">
        <f t="shared" si="7"/>
        <v>114.6026095369435</v>
      </c>
      <c r="F105"/>
      <c r="G105"/>
      <c r="H105"/>
      <c r="I105"/>
      <c r="J105"/>
      <c r="K105"/>
    </row>
    <row r="106" spans="1:11" s="29" customFormat="1" x14ac:dyDescent="0.25">
      <c r="A106" s="9" t="s">
        <v>82</v>
      </c>
      <c r="B106" s="11">
        <v>359207.39</v>
      </c>
      <c r="C106" s="11">
        <v>367620.67</v>
      </c>
      <c r="D106" s="10">
        <f t="shared" si="5"/>
        <v>-8413.2799999999697</v>
      </c>
      <c r="E106" s="21">
        <f t="shared" si="7"/>
        <v>-2.2885764285234478</v>
      </c>
      <c r="F106"/>
      <c r="G106"/>
      <c r="H106"/>
      <c r="I106"/>
      <c r="J106"/>
      <c r="K106"/>
    </row>
    <row r="107" spans="1:11" s="29" customFormat="1" x14ac:dyDescent="0.25">
      <c r="A107" s="9" t="s">
        <v>83</v>
      </c>
      <c r="B107" s="11">
        <v>249998.94</v>
      </c>
      <c r="C107" s="11">
        <v>162237.67000000001</v>
      </c>
      <c r="D107" s="10">
        <f t="shared" si="5"/>
        <v>87761.26999999999</v>
      </c>
      <c r="E107" s="21">
        <f t="shared" si="7"/>
        <v>54.094261832039372</v>
      </c>
      <c r="F107"/>
      <c r="G107"/>
      <c r="H107"/>
      <c r="I107"/>
      <c r="J107"/>
      <c r="K107"/>
    </row>
    <row r="108" spans="1:11" s="29" customFormat="1" x14ac:dyDescent="0.25">
      <c r="A108" s="9" t="s">
        <v>84</v>
      </c>
      <c r="B108" s="11">
        <v>3565.66</v>
      </c>
      <c r="C108" s="11">
        <v>9129.11</v>
      </c>
      <c r="D108" s="10">
        <f t="shared" si="5"/>
        <v>-5563.4500000000007</v>
      </c>
      <c r="E108" s="21">
        <f t="shared" ref="E108:E111" si="8">D108/C108*100</f>
        <v>-60.941866184107759</v>
      </c>
      <c r="F108"/>
      <c r="G108"/>
      <c r="H108"/>
      <c r="I108"/>
      <c r="J108"/>
      <c r="K108"/>
    </row>
    <row r="109" spans="1:11" s="29" customFormat="1" x14ac:dyDescent="0.25">
      <c r="A109" s="9" t="s">
        <v>371</v>
      </c>
      <c r="B109" s="11">
        <v>134285.47</v>
      </c>
      <c r="C109" s="11">
        <v>120976.06</v>
      </c>
      <c r="D109" s="10">
        <f t="shared" si="5"/>
        <v>13309.410000000003</v>
      </c>
      <c r="E109" s="21">
        <f t="shared" si="8"/>
        <v>11.001689094520026</v>
      </c>
      <c r="F109"/>
      <c r="G109"/>
      <c r="H109"/>
      <c r="I109"/>
      <c r="J109"/>
      <c r="K109"/>
    </row>
    <row r="110" spans="1:11" s="29" customFormat="1" x14ac:dyDescent="0.25">
      <c r="A110" s="9" t="s">
        <v>372</v>
      </c>
      <c r="B110" s="11">
        <v>175686.9</v>
      </c>
      <c r="C110" s="11">
        <v>159632.21</v>
      </c>
      <c r="D110" s="10">
        <f t="shared" si="5"/>
        <v>16054.690000000002</v>
      </c>
      <c r="E110" s="21">
        <f t="shared" si="8"/>
        <v>10.05729983942464</v>
      </c>
      <c r="F110"/>
      <c r="G110"/>
      <c r="H110"/>
      <c r="I110"/>
      <c r="J110"/>
      <c r="K110"/>
    </row>
    <row r="111" spans="1:11" s="29" customFormat="1" x14ac:dyDescent="0.25">
      <c r="A111" s="9" t="s">
        <v>373</v>
      </c>
      <c r="B111" s="11">
        <v>682308.8</v>
      </c>
      <c r="C111" s="11">
        <v>267954.87</v>
      </c>
      <c r="D111" s="10">
        <f t="shared" si="5"/>
        <v>414353.93000000005</v>
      </c>
      <c r="E111" s="21">
        <f t="shared" si="8"/>
        <v>154.63571533519806</v>
      </c>
      <c r="F111"/>
      <c r="G111"/>
      <c r="H111"/>
      <c r="I111"/>
      <c r="J111"/>
      <c r="K111"/>
    </row>
    <row r="112" spans="1:11" s="29" customFormat="1" x14ac:dyDescent="0.25">
      <c r="A112" s="9" t="s">
        <v>85</v>
      </c>
      <c r="B112" s="11">
        <v>384221.8</v>
      </c>
      <c r="C112" s="11">
        <v>327155.13</v>
      </c>
      <c r="D112" s="10">
        <f t="shared" si="5"/>
        <v>57066.669999999984</v>
      </c>
      <c r="E112" s="21">
        <f t="shared" ref="E112:E117" si="9">D112/C112*100</f>
        <v>17.443305871437804</v>
      </c>
      <c r="F112"/>
      <c r="G112"/>
      <c r="H112"/>
      <c r="I112"/>
      <c r="J112"/>
      <c r="K112"/>
    </row>
    <row r="113" spans="1:11" s="29" customFormat="1" x14ac:dyDescent="0.25">
      <c r="A113" s="9" t="s">
        <v>86</v>
      </c>
      <c r="B113" s="11">
        <v>10769750.18</v>
      </c>
      <c r="C113" s="11">
        <v>10892254.98</v>
      </c>
      <c r="D113" s="10">
        <f>B113-C113</f>
        <v>-122504.80000000075</v>
      </c>
      <c r="E113" s="21">
        <f t="shared" si="9"/>
        <v>-1.1246964033153835</v>
      </c>
      <c r="F113"/>
      <c r="G113"/>
      <c r="H113"/>
      <c r="I113"/>
      <c r="J113"/>
      <c r="K113"/>
    </row>
    <row r="114" spans="1:11" s="29" customFormat="1" x14ac:dyDescent="0.25">
      <c r="A114" s="9" t="s">
        <v>87</v>
      </c>
      <c r="B114" s="11">
        <v>3240814.92</v>
      </c>
      <c r="C114" s="11">
        <v>3271124.75</v>
      </c>
      <c r="D114" s="10">
        <f>B114-C114</f>
        <v>-30309.830000000075</v>
      </c>
      <c r="E114" s="21">
        <f t="shared" si="9"/>
        <v>-0.92658740697676156</v>
      </c>
      <c r="F114"/>
      <c r="G114"/>
      <c r="H114"/>
      <c r="I114"/>
      <c r="J114"/>
      <c r="K114"/>
    </row>
    <row r="115" spans="1:11" s="29" customFormat="1" x14ac:dyDescent="0.25">
      <c r="A115" s="9" t="s">
        <v>88</v>
      </c>
      <c r="B115" s="11">
        <v>0</v>
      </c>
      <c r="C115" s="11">
        <v>12513.58</v>
      </c>
      <c r="D115" s="10">
        <f>B115-C115</f>
        <v>-12513.58</v>
      </c>
      <c r="E115" s="21">
        <f t="shared" si="9"/>
        <v>-100</v>
      </c>
      <c r="F115"/>
      <c r="G115"/>
      <c r="H115"/>
      <c r="I115"/>
      <c r="J115"/>
      <c r="K115"/>
    </row>
    <row r="116" spans="1:11" s="29" customFormat="1" x14ac:dyDescent="0.25">
      <c r="A116" s="9" t="s">
        <v>89</v>
      </c>
      <c r="B116" s="11">
        <v>5477.79</v>
      </c>
      <c r="C116" s="11">
        <v>3300.45</v>
      </c>
      <c r="D116" s="10">
        <f>B116-C116</f>
        <v>2177.34</v>
      </c>
      <c r="E116" s="21">
        <f t="shared" si="9"/>
        <v>65.971003954006278</v>
      </c>
      <c r="F116"/>
      <c r="G116"/>
      <c r="H116"/>
      <c r="I116"/>
      <c r="J116"/>
      <c r="K116"/>
    </row>
    <row r="117" spans="1:11" s="29" customFormat="1" x14ac:dyDescent="0.25">
      <c r="A117" s="9" t="s">
        <v>374</v>
      </c>
      <c r="B117" s="11">
        <v>10908.71</v>
      </c>
      <c r="C117" s="11">
        <v>16633.13</v>
      </c>
      <c r="D117" s="10">
        <f>B117-C117</f>
        <v>-5724.4200000000019</v>
      </c>
      <c r="E117" s="21">
        <f t="shared" si="9"/>
        <v>-34.415771415241757</v>
      </c>
      <c r="F117"/>
      <c r="G117"/>
      <c r="H117"/>
      <c r="I117"/>
      <c r="J117"/>
      <c r="K117"/>
    </row>
    <row r="118" spans="1:11" s="29" customFormat="1" x14ac:dyDescent="0.25">
      <c r="A118" s="9" t="s">
        <v>90</v>
      </c>
      <c r="B118" s="11">
        <v>228.65</v>
      </c>
      <c r="C118" s="11">
        <v>170.47</v>
      </c>
      <c r="D118" s="10">
        <f t="shared" ref="D118:D153" si="10">B118-C118</f>
        <v>58.180000000000007</v>
      </c>
      <c r="E118" s="21">
        <f t="shared" ref="E118:E125" si="11">D118/C118*100</f>
        <v>34.129172288379188</v>
      </c>
      <c r="F118"/>
      <c r="G118"/>
      <c r="H118"/>
      <c r="I118"/>
      <c r="J118"/>
      <c r="K118"/>
    </row>
    <row r="119" spans="1:11" s="29" customFormat="1" x14ac:dyDescent="0.25">
      <c r="A119" s="9" t="s">
        <v>91</v>
      </c>
      <c r="B119" s="11">
        <v>1597567.36</v>
      </c>
      <c r="C119" s="11">
        <v>1586418.29</v>
      </c>
      <c r="D119" s="10">
        <f t="shared" si="10"/>
        <v>11149.070000000065</v>
      </c>
      <c r="E119" s="21">
        <f t="shared" si="11"/>
        <v>0.70278249250391989</v>
      </c>
      <c r="F119"/>
      <c r="G119"/>
      <c r="H119"/>
      <c r="I119"/>
      <c r="J119"/>
      <c r="K119"/>
    </row>
    <row r="120" spans="1:11" s="29" customFormat="1" hidden="1" x14ac:dyDescent="0.25">
      <c r="A120" s="9" t="s">
        <v>92</v>
      </c>
      <c r="B120" s="11"/>
      <c r="C120" s="11">
        <v>0</v>
      </c>
      <c r="D120" s="10">
        <f t="shared" si="10"/>
        <v>0</v>
      </c>
      <c r="E120" s="21"/>
      <c r="F120"/>
      <c r="G120"/>
      <c r="H120"/>
      <c r="I120"/>
      <c r="J120"/>
      <c r="K120"/>
    </row>
    <row r="121" spans="1:11" s="29" customFormat="1" x14ac:dyDescent="0.25">
      <c r="A121" s="9" t="s">
        <v>311</v>
      </c>
      <c r="B121" s="11">
        <v>731128.05</v>
      </c>
      <c r="C121" s="11">
        <v>490564.48</v>
      </c>
      <c r="D121" s="10">
        <f t="shared" si="10"/>
        <v>240563.57000000007</v>
      </c>
      <c r="E121" s="21">
        <f t="shared" si="11"/>
        <v>49.03811421487346</v>
      </c>
      <c r="F121"/>
      <c r="G121"/>
      <c r="H121"/>
      <c r="I121"/>
      <c r="J121"/>
      <c r="K121"/>
    </row>
    <row r="122" spans="1:11" s="29" customFormat="1" x14ac:dyDescent="0.25">
      <c r="A122" s="9" t="s">
        <v>93</v>
      </c>
      <c r="B122" s="11">
        <v>28997.01</v>
      </c>
      <c r="C122" s="11">
        <v>57548.3</v>
      </c>
      <c r="D122" s="10">
        <f t="shared" si="10"/>
        <v>-28551.290000000005</v>
      </c>
      <c r="E122" s="21">
        <f t="shared" si="11"/>
        <v>-49.612742687446897</v>
      </c>
      <c r="F122"/>
      <c r="G122"/>
      <c r="H122"/>
      <c r="I122"/>
      <c r="J122"/>
      <c r="K122"/>
    </row>
    <row r="123" spans="1:11" s="29" customFormat="1" x14ac:dyDescent="0.25">
      <c r="A123" s="9" t="s">
        <v>94</v>
      </c>
      <c r="B123" s="11">
        <v>539920.69999999995</v>
      </c>
      <c r="C123" s="11">
        <v>575810.81000000006</v>
      </c>
      <c r="D123" s="10">
        <f t="shared" si="10"/>
        <v>-35890.110000000102</v>
      </c>
      <c r="E123" s="21">
        <f t="shared" si="11"/>
        <v>-6.232969124007953</v>
      </c>
      <c r="F123"/>
      <c r="G123"/>
      <c r="H123"/>
      <c r="I123"/>
      <c r="J123"/>
      <c r="K123"/>
    </row>
    <row r="124" spans="1:11" s="29" customFormat="1" ht="22.5" x14ac:dyDescent="0.25">
      <c r="A124" s="13" t="s">
        <v>281</v>
      </c>
      <c r="B124" s="15">
        <v>2022</v>
      </c>
      <c r="C124" s="15">
        <v>2021</v>
      </c>
      <c r="D124" s="16" t="s">
        <v>407</v>
      </c>
      <c r="E124" s="19" t="s">
        <v>0</v>
      </c>
      <c r="F124"/>
      <c r="G124"/>
      <c r="H124"/>
      <c r="I124"/>
      <c r="J124"/>
      <c r="K124"/>
    </row>
    <row r="125" spans="1:11" s="29" customFormat="1" x14ac:dyDescent="0.25">
      <c r="A125" s="2" t="s">
        <v>285</v>
      </c>
      <c r="B125" s="7">
        <f>SUM(B126:B177)-B194</f>
        <v>1938833.2399999998</v>
      </c>
      <c r="C125" s="7">
        <f>SUM(C126:C177)-C194</f>
        <v>1278328.46</v>
      </c>
      <c r="D125" s="8">
        <f t="shared" si="10"/>
        <v>660504.7799999998</v>
      </c>
      <c r="E125" s="20">
        <f t="shared" si="11"/>
        <v>51.669410536318637</v>
      </c>
      <c r="F125"/>
      <c r="G125"/>
      <c r="H125"/>
      <c r="I125"/>
      <c r="J125"/>
      <c r="K125"/>
    </row>
    <row r="126" spans="1:11" s="29" customFormat="1" hidden="1" x14ac:dyDescent="0.25">
      <c r="A126" s="9" t="s">
        <v>95</v>
      </c>
      <c r="B126" s="11">
        <v>0</v>
      </c>
      <c r="C126" s="11">
        <v>0</v>
      </c>
      <c r="D126" s="10">
        <f t="shared" si="10"/>
        <v>0</v>
      </c>
      <c r="E126" s="21"/>
      <c r="F126"/>
      <c r="G126"/>
      <c r="H126"/>
      <c r="I126"/>
      <c r="J126"/>
      <c r="K126"/>
    </row>
    <row r="127" spans="1:11" s="29" customFormat="1" x14ac:dyDescent="0.25">
      <c r="A127" s="9" t="s">
        <v>96</v>
      </c>
      <c r="B127" s="11">
        <v>18988.830000000002</v>
      </c>
      <c r="C127" s="11">
        <v>8939.7800000000007</v>
      </c>
      <c r="D127" s="10">
        <f t="shared" si="10"/>
        <v>10049.050000000001</v>
      </c>
      <c r="E127" s="21">
        <f>D127/C127*100</f>
        <v>112.4082471828166</v>
      </c>
      <c r="F127"/>
      <c r="G127"/>
      <c r="H127"/>
      <c r="I127"/>
      <c r="J127"/>
      <c r="K127"/>
    </row>
    <row r="128" spans="1:11" s="29" customFormat="1" x14ac:dyDescent="0.25">
      <c r="A128" s="9" t="s">
        <v>404</v>
      </c>
      <c r="B128" s="11">
        <v>0</v>
      </c>
      <c r="C128" s="11">
        <v>65.61</v>
      </c>
      <c r="D128" s="10">
        <f t="shared" si="10"/>
        <v>-65.61</v>
      </c>
      <c r="E128" s="21">
        <f>D128/C128*100</f>
        <v>-100</v>
      </c>
      <c r="F128"/>
      <c r="G128"/>
      <c r="H128"/>
      <c r="I128"/>
      <c r="J128"/>
      <c r="K128"/>
    </row>
    <row r="129" spans="1:12" s="29" customFormat="1" x14ac:dyDescent="0.25">
      <c r="A129" s="9" t="s">
        <v>97</v>
      </c>
      <c r="B129" s="11">
        <v>9439.1200000000008</v>
      </c>
      <c r="C129" s="11">
        <v>3161.55</v>
      </c>
      <c r="D129" s="10">
        <f t="shared" si="10"/>
        <v>6277.5700000000006</v>
      </c>
      <c r="E129" s="21">
        <f>D129/C129*100</f>
        <v>198.55988360139804</v>
      </c>
      <c r="F129"/>
      <c r="G129"/>
      <c r="H129"/>
      <c r="I129"/>
      <c r="J129"/>
      <c r="K129"/>
    </row>
    <row r="130" spans="1:12" s="29" customFormat="1" hidden="1" x14ac:dyDescent="0.25">
      <c r="A130" s="9" t="s">
        <v>352</v>
      </c>
      <c r="B130" s="11">
        <v>0</v>
      </c>
      <c r="C130" s="11">
        <v>0</v>
      </c>
      <c r="D130" s="10">
        <f t="shared" si="10"/>
        <v>0</v>
      </c>
      <c r="E130" s="21"/>
      <c r="F130"/>
      <c r="G130"/>
      <c r="H130"/>
      <c r="I130"/>
      <c r="J130"/>
      <c r="K130"/>
    </row>
    <row r="131" spans="1:12" s="29" customFormat="1" hidden="1" x14ac:dyDescent="0.25">
      <c r="A131" s="9" t="s">
        <v>98</v>
      </c>
      <c r="B131" s="11">
        <v>0</v>
      </c>
      <c r="C131" s="11">
        <v>0</v>
      </c>
      <c r="D131" s="10">
        <f t="shared" si="10"/>
        <v>0</v>
      </c>
      <c r="E131" s="21"/>
      <c r="F131"/>
      <c r="G131"/>
      <c r="H131"/>
      <c r="I131"/>
      <c r="J131"/>
      <c r="K131"/>
    </row>
    <row r="132" spans="1:12" s="29" customFormat="1" x14ac:dyDescent="0.25">
      <c r="A132" s="9" t="s">
        <v>99</v>
      </c>
      <c r="B132" s="11">
        <v>12534.8</v>
      </c>
      <c r="C132" s="11">
        <v>3732.77</v>
      </c>
      <c r="D132" s="10">
        <f t="shared" si="10"/>
        <v>8802.0299999999988</v>
      </c>
      <c r="E132" s="21">
        <f t="shared" ref="E132:E137" si="12">D132/C132*100</f>
        <v>235.8042418900709</v>
      </c>
      <c r="F132"/>
      <c r="G132"/>
      <c r="H132"/>
      <c r="I132"/>
      <c r="J132"/>
      <c r="K132"/>
    </row>
    <row r="133" spans="1:12" s="29" customFormat="1" x14ac:dyDescent="0.25">
      <c r="A133" s="9" t="s">
        <v>100</v>
      </c>
      <c r="B133" s="11">
        <v>93204.66</v>
      </c>
      <c r="C133" s="11">
        <v>20818.599999999999</v>
      </c>
      <c r="D133" s="10">
        <f t="shared" si="10"/>
        <v>72386.06</v>
      </c>
      <c r="E133" s="21">
        <f t="shared" si="12"/>
        <v>347.69898071916458</v>
      </c>
      <c r="F133"/>
      <c r="G133"/>
      <c r="H133"/>
      <c r="I133"/>
      <c r="J133"/>
      <c r="K133"/>
    </row>
    <row r="134" spans="1:12" s="29" customFormat="1" x14ac:dyDescent="0.25">
      <c r="A134" s="9" t="s">
        <v>101</v>
      </c>
      <c r="B134" s="11">
        <v>45572.35</v>
      </c>
      <c r="C134" s="11">
        <v>12331.18</v>
      </c>
      <c r="D134" s="10">
        <f t="shared" si="10"/>
        <v>33241.17</v>
      </c>
      <c r="E134" s="21">
        <f t="shared" si="12"/>
        <v>269.57006547629663</v>
      </c>
      <c r="F134"/>
      <c r="G134"/>
      <c r="H134"/>
      <c r="I134"/>
      <c r="J134"/>
      <c r="K134"/>
    </row>
    <row r="135" spans="1:12" s="29" customFormat="1" x14ac:dyDescent="0.25">
      <c r="A135" s="9" t="s">
        <v>102</v>
      </c>
      <c r="B135" s="11">
        <v>27179.8</v>
      </c>
      <c r="C135" s="11">
        <v>6266.19</v>
      </c>
      <c r="D135" s="10">
        <f t="shared" si="10"/>
        <v>20913.61</v>
      </c>
      <c r="E135" s="21">
        <f t="shared" si="12"/>
        <v>333.75320569596522</v>
      </c>
      <c r="F135"/>
      <c r="G135"/>
      <c r="H135"/>
      <c r="I135"/>
      <c r="J135"/>
      <c r="K135"/>
    </row>
    <row r="136" spans="1:12" s="29" customFormat="1" x14ac:dyDescent="0.25">
      <c r="A136" s="9" t="s">
        <v>103</v>
      </c>
      <c r="B136" s="11">
        <v>3041.2</v>
      </c>
      <c r="C136" s="11">
        <v>738.54</v>
      </c>
      <c r="D136" s="10">
        <f t="shared" si="10"/>
        <v>2302.66</v>
      </c>
      <c r="E136" s="21">
        <f t="shared" si="12"/>
        <v>311.78541446637962</v>
      </c>
      <c r="F136"/>
      <c r="G136"/>
      <c r="H136"/>
      <c r="I136"/>
      <c r="J136"/>
      <c r="K136"/>
    </row>
    <row r="137" spans="1:12" s="29" customFormat="1" x14ac:dyDescent="0.25">
      <c r="A137" s="9" t="s">
        <v>104</v>
      </c>
      <c r="B137" s="11">
        <v>635.54</v>
      </c>
      <c r="C137" s="11">
        <v>1570.98</v>
      </c>
      <c r="D137" s="10">
        <f t="shared" si="10"/>
        <v>-935.44</v>
      </c>
      <c r="E137" s="21">
        <f t="shared" si="12"/>
        <v>-59.544997390164099</v>
      </c>
      <c r="F137"/>
      <c r="G137"/>
      <c r="H137"/>
      <c r="I137"/>
      <c r="J137"/>
      <c r="K137"/>
    </row>
    <row r="138" spans="1:12" s="29" customFormat="1" hidden="1" x14ac:dyDescent="0.25">
      <c r="A138" s="9" t="s">
        <v>338</v>
      </c>
      <c r="B138" s="11">
        <v>0</v>
      </c>
      <c r="C138" s="11">
        <v>0</v>
      </c>
      <c r="D138" s="10">
        <f t="shared" si="10"/>
        <v>0</v>
      </c>
      <c r="E138" s="21"/>
      <c r="F138"/>
      <c r="G138"/>
      <c r="H138"/>
      <c r="I138"/>
      <c r="J138"/>
      <c r="K138"/>
    </row>
    <row r="139" spans="1:12" s="29" customFormat="1" x14ac:dyDescent="0.25">
      <c r="A139" s="9" t="s">
        <v>105</v>
      </c>
      <c r="B139" s="11">
        <v>16855.46</v>
      </c>
      <c r="C139" s="11">
        <v>760.41</v>
      </c>
      <c r="D139" s="10">
        <f t="shared" si="10"/>
        <v>16095.05</v>
      </c>
      <c r="E139" s="21">
        <f>D139/C139*100</f>
        <v>2116.6278718059993</v>
      </c>
      <c r="F139"/>
      <c r="G139"/>
      <c r="H139"/>
      <c r="I139"/>
      <c r="J139"/>
      <c r="K139"/>
      <c r="L139"/>
    </row>
    <row r="140" spans="1:12" s="29" customFormat="1" x14ac:dyDescent="0.25">
      <c r="A140" s="9" t="s">
        <v>375</v>
      </c>
      <c r="B140" s="11">
        <v>229.28</v>
      </c>
      <c r="C140" s="11">
        <v>25</v>
      </c>
      <c r="D140" s="10">
        <f t="shared" si="10"/>
        <v>204.28</v>
      </c>
      <c r="E140" s="21">
        <f>D140/C140*100</f>
        <v>817.12000000000012</v>
      </c>
      <c r="F140"/>
      <c r="G140"/>
      <c r="H140"/>
      <c r="I140"/>
      <c r="J140"/>
      <c r="K140"/>
      <c r="L140"/>
    </row>
    <row r="141" spans="1:12" s="29" customFormat="1" x14ac:dyDescent="0.25">
      <c r="A141" s="9" t="s">
        <v>376</v>
      </c>
      <c r="B141" s="11">
        <v>3003.64</v>
      </c>
      <c r="C141" s="11">
        <v>72.900000000000006</v>
      </c>
      <c r="D141" s="10">
        <f t="shared" si="10"/>
        <v>2930.74</v>
      </c>
      <c r="E141" s="21">
        <f>D141/C141*100</f>
        <v>4020.2194787379967</v>
      </c>
      <c r="F141"/>
      <c r="G141"/>
      <c r="H141"/>
      <c r="I141"/>
      <c r="J141"/>
      <c r="K141"/>
      <c r="L141"/>
    </row>
    <row r="142" spans="1:12" s="29" customFormat="1" hidden="1" x14ac:dyDescent="0.25">
      <c r="A142" s="9" t="s">
        <v>106</v>
      </c>
      <c r="B142" s="11"/>
      <c r="C142" s="11">
        <v>0</v>
      </c>
      <c r="D142" s="10">
        <f t="shared" si="10"/>
        <v>0</v>
      </c>
      <c r="E142" s="21"/>
      <c r="F142"/>
      <c r="G142"/>
      <c r="H142"/>
      <c r="I142"/>
      <c r="J142"/>
      <c r="K142"/>
      <c r="L142"/>
    </row>
    <row r="143" spans="1:12" s="29" customFormat="1" x14ac:dyDescent="0.25">
      <c r="A143" s="9" t="s">
        <v>107</v>
      </c>
      <c r="B143" s="11">
        <v>23788.27</v>
      </c>
      <c r="C143" s="11">
        <v>11306.28</v>
      </c>
      <c r="D143" s="10">
        <f t="shared" si="10"/>
        <v>12481.99</v>
      </c>
      <c r="E143" s="21">
        <f>D143/C143*100</f>
        <v>110.39873415482369</v>
      </c>
      <c r="F143"/>
      <c r="G143"/>
      <c r="H143"/>
      <c r="I143"/>
      <c r="J143"/>
      <c r="K143"/>
      <c r="L143"/>
    </row>
    <row r="144" spans="1:12" s="29" customFormat="1" hidden="1" x14ac:dyDescent="0.25">
      <c r="A144" s="9" t="s">
        <v>353</v>
      </c>
      <c r="B144" s="11">
        <v>0</v>
      </c>
      <c r="C144" s="11">
        <v>0</v>
      </c>
      <c r="D144" s="10">
        <f t="shared" si="10"/>
        <v>0</v>
      </c>
      <c r="E144" s="21"/>
      <c r="F144"/>
      <c r="G144"/>
      <c r="H144"/>
      <c r="I144"/>
      <c r="J144"/>
      <c r="K144"/>
      <c r="L144"/>
    </row>
    <row r="145" spans="1:12" s="29" customFormat="1" x14ac:dyDescent="0.25">
      <c r="A145" s="9" t="s">
        <v>108</v>
      </c>
      <c r="B145" s="49">
        <v>25567.72</v>
      </c>
      <c r="C145" s="11">
        <v>8424.44</v>
      </c>
      <c r="D145" s="10">
        <f t="shared" si="10"/>
        <v>17143.28</v>
      </c>
      <c r="E145" s="21">
        <f t="shared" ref="E145:E159" si="13">D145/C145*100</f>
        <v>203.49459429944301</v>
      </c>
      <c r="F145"/>
      <c r="G145"/>
      <c r="H145"/>
      <c r="I145"/>
      <c r="J145"/>
      <c r="K145"/>
      <c r="L145"/>
    </row>
    <row r="146" spans="1:12" s="29" customFormat="1" hidden="1" x14ac:dyDescent="0.25">
      <c r="A146" s="9" t="s">
        <v>109</v>
      </c>
      <c r="B146" s="49">
        <v>0</v>
      </c>
      <c r="C146" s="11">
        <v>0</v>
      </c>
      <c r="D146" s="10">
        <f t="shared" si="10"/>
        <v>0</v>
      </c>
      <c r="E146" s="21"/>
      <c r="F146"/>
      <c r="G146"/>
      <c r="H146"/>
      <c r="I146"/>
      <c r="J146"/>
      <c r="K146"/>
      <c r="L146"/>
    </row>
    <row r="147" spans="1:12" s="29" customFormat="1" hidden="1" x14ac:dyDescent="0.25">
      <c r="A147" s="9" t="s">
        <v>110</v>
      </c>
      <c r="B147" s="50">
        <v>0</v>
      </c>
      <c r="C147" s="11">
        <v>0</v>
      </c>
      <c r="D147" s="10">
        <f t="shared" si="10"/>
        <v>0</v>
      </c>
      <c r="E147" s="21"/>
      <c r="F147"/>
      <c r="G147"/>
      <c r="H147"/>
      <c r="I147"/>
      <c r="J147"/>
      <c r="K147"/>
      <c r="L147"/>
    </row>
    <row r="148" spans="1:12" s="29" customFormat="1" x14ac:dyDescent="0.25">
      <c r="A148" s="9" t="s">
        <v>111</v>
      </c>
      <c r="B148" s="11">
        <v>39790</v>
      </c>
      <c r="C148" s="11">
        <v>12049.25</v>
      </c>
      <c r="D148" s="10">
        <f t="shared" si="10"/>
        <v>27740.75</v>
      </c>
      <c r="E148" s="21">
        <f t="shared" si="13"/>
        <v>230.22802249102642</v>
      </c>
      <c r="F148"/>
      <c r="G148"/>
      <c r="H148"/>
      <c r="I148"/>
      <c r="J148"/>
      <c r="K148"/>
      <c r="L148"/>
    </row>
    <row r="149" spans="1:12" s="29" customFormat="1" x14ac:dyDescent="0.25">
      <c r="A149" s="9" t="s">
        <v>112</v>
      </c>
      <c r="B149" s="11">
        <v>123867.37</v>
      </c>
      <c r="C149" s="11">
        <v>32382.27</v>
      </c>
      <c r="D149" s="10">
        <f t="shared" si="10"/>
        <v>91485.099999999991</v>
      </c>
      <c r="E149" s="21">
        <f t="shared" si="13"/>
        <v>282.51601879670568</v>
      </c>
      <c r="F149"/>
      <c r="G149"/>
      <c r="H149"/>
      <c r="I149"/>
      <c r="J149"/>
      <c r="K149"/>
      <c r="L149"/>
    </row>
    <row r="150" spans="1:12" s="29" customFormat="1" x14ac:dyDescent="0.25">
      <c r="A150" s="9" t="s">
        <v>113</v>
      </c>
      <c r="B150" s="11">
        <v>61957.03</v>
      </c>
      <c r="C150" s="11">
        <v>10678.98</v>
      </c>
      <c r="D150" s="10">
        <f t="shared" si="10"/>
        <v>51278.05</v>
      </c>
      <c r="E150" s="21">
        <f t="shared" si="13"/>
        <v>480.17741394777403</v>
      </c>
      <c r="F150"/>
      <c r="G150"/>
      <c r="H150"/>
      <c r="I150"/>
      <c r="J150"/>
      <c r="K150"/>
      <c r="L150"/>
    </row>
    <row r="151" spans="1:12" s="29" customFormat="1" x14ac:dyDescent="0.25">
      <c r="A151" s="9" t="s">
        <v>114</v>
      </c>
      <c r="B151" s="11">
        <v>28811.9</v>
      </c>
      <c r="C151" s="11">
        <v>4521.2700000000004</v>
      </c>
      <c r="D151" s="10">
        <f t="shared" si="10"/>
        <v>24290.63</v>
      </c>
      <c r="E151" s="21">
        <f t="shared" si="13"/>
        <v>537.25236493286172</v>
      </c>
      <c r="F151"/>
      <c r="G151"/>
      <c r="H151"/>
      <c r="I151"/>
      <c r="J151"/>
      <c r="K151"/>
      <c r="L151"/>
    </row>
    <row r="152" spans="1:12" s="29" customFormat="1" x14ac:dyDescent="0.25">
      <c r="A152" s="9" t="s">
        <v>115</v>
      </c>
      <c r="B152" s="11">
        <v>1811.7</v>
      </c>
      <c r="C152" s="11">
        <v>808.59</v>
      </c>
      <c r="D152" s="10">
        <f t="shared" si="10"/>
        <v>1003.11</v>
      </c>
      <c r="E152" s="21">
        <f t="shared" si="13"/>
        <v>124.05669127740882</v>
      </c>
      <c r="F152"/>
      <c r="G152"/>
      <c r="H152"/>
      <c r="I152"/>
      <c r="J152"/>
      <c r="K152"/>
      <c r="L152"/>
    </row>
    <row r="153" spans="1:12" s="29" customFormat="1" x14ac:dyDescent="0.25">
      <c r="A153" s="9" t="s">
        <v>116</v>
      </c>
      <c r="B153" s="11">
        <v>3209.1</v>
      </c>
      <c r="C153" s="11">
        <v>485.99</v>
      </c>
      <c r="D153" s="10">
        <f t="shared" si="10"/>
        <v>2723.1099999999997</v>
      </c>
      <c r="E153" s="21">
        <f t="shared" si="13"/>
        <v>560.32222885244551</v>
      </c>
      <c r="F153"/>
      <c r="G153"/>
      <c r="H153"/>
      <c r="I153"/>
      <c r="J153"/>
      <c r="K153"/>
      <c r="L153"/>
    </row>
    <row r="154" spans="1:12" s="29" customFormat="1" hidden="1" x14ac:dyDescent="0.25">
      <c r="A154" s="9" t="s">
        <v>354</v>
      </c>
      <c r="B154" s="11"/>
      <c r="C154" s="11">
        <v>0</v>
      </c>
      <c r="D154" s="10">
        <f t="shared" ref="D154:D181" si="14">B154-C154</f>
        <v>0</v>
      </c>
      <c r="E154" s="21"/>
      <c r="F154"/>
      <c r="G154"/>
      <c r="H154"/>
      <c r="I154"/>
      <c r="J154"/>
      <c r="K154"/>
      <c r="L154"/>
    </row>
    <row r="155" spans="1:12" s="29" customFormat="1" x14ac:dyDescent="0.25">
      <c r="A155" s="9" t="s">
        <v>117</v>
      </c>
      <c r="B155" s="11">
        <v>15202.86</v>
      </c>
      <c r="C155" s="11">
        <v>1717.63</v>
      </c>
      <c r="D155" s="10">
        <f t="shared" si="14"/>
        <v>13485.23</v>
      </c>
      <c r="E155" s="21">
        <f t="shared" si="13"/>
        <v>785.10680414291778</v>
      </c>
      <c r="F155"/>
      <c r="G155"/>
      <c r="H155"/>
      <c r="I155"/>
      <c r="J155"/>
      <c r="K155"/>
      <c r="L155"/>
    </row>
    <row r="156" spans="1:12" s="29" customFormat="1" x14ac:dyDescent="0.25">
      <c r="A156" s="9" t="s">
        <v>377</v>
      </c>
      <c r="B156" s="11">
        <v>2310.5100000000002</v>
      </c>
      <c r="C156" s="11">
        <v>385.2</v>
      </c>
      <c r="D156" s="10">
        <f t="shared" si="14"/>
        <v>1925.3100000000002</v>
      </c>
      <c r="E156" s="21">
        <f t="shared" si="13"/>
        <v>499.82087227414337</v>
      </c>
      <c r="F156"/>
      <c r="G156"/>
      <c r="H156"/>
      <c r="I156"/>
      <c r="J156"/>
      <c r="K156"/>
      <c r="L156"/>
    </row>
    <row r="157" spans="1:12" s="29" customFormat="1" x14ac:dyDescent="0.25">
      <c r="A157" s="9" t="s">
        <v>118</v>
      </c>
      <c r="B157" s="11">
        <v>92706.41</v>
      </c>
      <c r="C157" s="11">
        <v>12765.75</v>
      </c>
      <c r="D157" s="10">
        <f t="shared" si="14"/>
        <v>79940.66</v>
      </c>
      <c r="E157" s="21">
        <f t="shared" si="13"/>
        <v>626.21201261187161</v>
      </c>
      <c r="F157"/>
      <c r="G157"/>
      <c r="H157"/>
      <c r="I157"/>
      <c r="J157"/>
      <c r="K157"/>
      <c r="L157"/>
    </row>
    <row r="158" spans="1:12" s="29" customFormat="1" x14ac:dyDescent="0.25">
      <c r="A158" s="9" t="s">
        <v>119</v>
      </c>
      <c r="B158" s="11">
        <v>16336.6</v>
      </c>
      <c r="C158" s="11">
        <v>125012.35</v>
      </c>
      <c r="D158" s="10">
        <f t="shared" si="14"/>
        <v>-108675.75</v>
      </c>
      <c r="E158" s="21">
        <f t="shared" si="13"/>
        <v>-86.932011117301613</v>
      </c>
      <c r="F158"/>
      <c r="G158"/>
      <c r="H158"/>
      <c r="I158"/>
      <c r="J158"/>
      <c r="K158"/>
      <c r="L158"/>
    </row>
    <row r="159" spans="1:12" s="29" customFormat="1" x14ac:dyDescent="0.25">
      <c r="A159" s="9" t="s">
        <v>355</v>
      </c>
      <c r="B159" s="11">
        <v>685.28</v>
      </c>
      <c r="C159" s="11">
        <v>543.41</v>
      </c>
      <c r="D159" s="10">
        <f t="shared" si="14"/>
        <v>141.87</v>
      </c>
      <c r="E159" s="21">
        <f t="shared" si="13"/>
        <v>26.107359084300992</v>
      </c>
      <c r="F159"/>
      <c r="G159"/>
      <c r="H159"/>
      <c r="I159"/>
      <c r="J159"/>
      <c r="K159"/>
      <c r="L159"/>
    </row>
    <row r="160" spans="1:12" s="29" customFormat="1" x14ac:dyDescent="0.25">
      <c r="A160" s="9" t="s">
        <v>120</v>
      </c>
      <c r="B160" s="11">
        <v>14792.62</v>
      </c>
      <c r="C160" s="11">
        <v>10233.14</v>
      </c>
      <c r="D160" s="10">
        <f t="shared" si="14"/>
        <v>4559.4800000000014</v>
      </c>
      <c r="E160" s="21">
        <f>D160/C160*100</f>
        <v>44.556020928082695</v>
      </c>
      <c r="F160"/>
      <c r="G160"/>
      <c r="H160"/>
      <c r="I160"/>
      <c r="J160"/>
      <c r="K160"/>
      <c r="L160"/>
    </row>
    <row r="161" spans="1:12" s="29" customFormat="1" hidden="1" x14ac:dyDescent="0.25">
      <c r="A161" s="9" t="s">
        <v>121</v>
      </c>
      <c r="B161" s="11">
        <v>0</v>
      </c>
      <c r="C161" s="11">
        <v>0</v>
      </c>
      <c r="D161" s="10">
        <f t="shared" si="14"/>
        <v>0</v>
      </c>
      <c r="E161" s="21"/>
      <c r="F161"/>
      <c r="G161"/>
      <c r="H161"/>
      <c r="I161"/>
      <c r="J161"/>
      <c r="K161"/>
      <c r="L161"/>
    </row>
    <row r="162" spans="1:12" s="29" customFormat="1" x14ac:dyDescent="0.25">
      <c r="A162" s="9" t="s">
        <v>122</v>
      </c>
      <c r="B162" s="11">
        <v>44093.02</v>
      </c>
      <c r="C162" s="11">
        <v>50546.01</v>
      </c>
      <c r="D162" s="10">
        <f t="shared" si="14"/>
        <v>-6452.9900000000052</v>
      </c>
      <c r="E162" s="21">
        <f t="shared" ref="E162:E170" si="15">D162/C162*100</f>
        <v>-12.766566540069146</v>
      </c>
      <c r="F162"/>
      <c r="G162"/>
      <c r="H162"/>
      <c r="I162"/>
      <c r="J162"/>
      <c r="K162"/>
      <c r="L162"/>
    </row>
    <row r="163" spans="1:12" s="29" customFormat="1" x14ac:dyDescent="0.25">
      <c r="A163" s="9" t="s">
        <v>123</v>
      </c>
      <c r="B163" s="11">
        <v>38415.919999999998</v>
      </c>
      <c r="C163" s="11">
        <v>39233.279999999999</v>
      </c>
      <c r="D163" s="10">
        <f t="shared" si="14"/>
        <v>-817.36000000000058</v>
      </c>
      <c r="E163" s="21">
        <f t="shared" si="15"/>
        <v>-2.0833333333333348</v>
      </c>
      <c r="F163"/>
      <c r="G163"/>
      <c r="H163"/>
      <c r="I163"/>
      <c r="J163"/>
      <c r="K163"/>
      <c r="L163"/>
    </row>
    <row r="164" spans="1:12" s="29" customFormat="1" x14ac:dyDescent="0.25">
      <c r="A164" s="9" t="s">
        <v>124</v>
      </c>
      <c r="B164" s="11">
        <v>35790</v>
      </c>
      <c r="C164" s="11">
        <v>37084</v>
      </c>
      <c r="D164" s="10">
        <f t="shared" si="14"/>
        <v>-1294</v>
      </c>
      <c r="E164" s="21">
        <f t="shared" si="15"/>
        <v>-3.4893754719016288</v>
      </c>
      <c r="F164"/>
      <c r="G164"/>
      <c r="H164"/>
      <c r="I164"/>
      <c r="J164"/>
      <c r="K164"/>
      <c r="L164"/>
    </row>
    <row r="165" spans="1:12" s="29" customFormat="1" x14ac:dyDescent="0.25">
      <c r="A165" s="9" t="s">
        <v>316</v>
      </c>
      <c r="B165" s="11">
        <v>16400</v>
      </c>
      <c r="C165" s="11">
        <v>11038.5</v>
      </c>
      <c r="D165" s="10">
        <f t="shared" si="14"/>
        <v>5361.5</v>
      </c>
      <c r="E165" s="21">
        <f t="shared" si="15"/>
        <v>48.570910902749468</v>
      </c>
      <c r="F165"/>
      <c r="G165"/>
      <c r="H165"/>
      <c r="I165"/>
      <c r="J165"/>
      <c r="K165"/>
      <c r="L165"/>
    </row>
    <row r="166" spans="1:12" s="29" customFormat="1" hidden="1" x14ac:dyDescent="0.25">
      <c r="A166" s="9" t="s">
        <v>125</v>
      </c>
      <c r="B166" s="11">
        <v>0</v>
      </c>
      <c r="C166" s="11">
        <v>0</v>
      </c>
      <c r="D166" s="10">
        <f t="shared" si="14"/>
        <v>0</v>
      </c>
      <c r="E166" s="21"/>
      <c r="F166"/>
      <c r="G166"/>
      <c r="H166"/>
      <c r="I166"/>
      <c r="J166"/>
      <c r="K166"/>
      <c r="L166"/>
    </row>
    <row r="167" spans="1:12" s="29" customFormat="1" x14ac:dyDescent="0.25">
      <c r="A167" s="9" t="s">
        <v>126</v>
      </c>
      <c r="B167" s="11">
        <v>9428.16</v>
      </c>
      <c r="C167" s="11">
        <v>10375.219999999999</v>
      </c>
      <c r="D167" s="10">
        <f t="shared" si="14"/>
        <v>-947.05999999999949</v>
      </c>
      <c r="E167" s="21">
        <f t="shared" si="15"/>
        <v>-9.1280955970090218</v>
      </c>
      <c r="F167"/>
      <c r="G167"/>
      <c r="H167"/>
      <c r="I167"/>
      <c r="J167"/>
      <c r="K167"/>
      <c r="L167"/>
    </row>
    <row r="168" spans="1:12" s="29" customFormat="1" x14ac:dyDescent="0.25">
      <c r="A168" s="9" t="s">
        <v>127</v>
      </c>
      <c r="B168" s="11">
        <v>126218.35</v>
      </c>
      <c r="C168" s="11">
        <v>12662.49</v>
      </c>
      <c r="D168" s="10">
        <f t="shared" si="14"/>
        <v>113555.86</v>
      </c>
      <c r="E168" s="21">
        <f t="shared" si="15"/>
        <v>896.78933606265434</v>
      </c>
      <c r="F168"/>
      <c r="G168"/>
      <c r="H168"/>
      <c r="I168"/>
      <c r="J168"/>
      <c r="K168"/>
      <c r="L168"/>
    </row>
    <row r="169" spans="1:12" s="29" customFormat="1" x14ac:dyDescent="0.25">
      <c r="A169" s="9" t="s">
        <v>128</v>
      </c>
      <c r="B169" s="11">
        <v>70786.350000000006</v>
      </c>
      <c r="C169" s="11">
        <v>7930.89</v>
      </c>
      <c r="D169" s="10">
        <f t="shared" si="14"/>
        <v>62855.460000000006</v>
      </c>
      <c r="E169" s="21">
        <f t="shared" si="15"/>
        <v>792.53980322511097</v>
      </c>
      <c r="F169"/>
      <c r="G169"/>
      <c r="H169"/>
      <c r="I169"/>
      <c r="J169"/>
      <c r="K169"/>
      <c r="L169"/>
    </row>
    <row r="170" spans="1:12" s="29" customFormat="1" ht="15.75" customHeight="1" x14ac:dyDescent="0.25">
      <c r="A170" s="9" t="s">
        <v>339</v>
      </c>
      <c r="B170" s="11">
        <v>47424.91</v>
      </c>
      <c r="C170" s="11">
        <v>1086.05</v>
      </c>
      <c r="D170" s="10">
        <f t="shared" si="14"/>
        <v>46338.86</v>
      </c>
      <c r="E170" s="21">
        <f t="shared" si="15"/>
        <v>4266.7335758022191</v>
      </c>
      <c r="F170"/>
      <c r="G170"/>
      <c r="H170"/>
      <c r="I170"/>
      <c r="J170"/>
      <c r="K170"/>
      <c r="L170"/>
    </row>
    <row r="171" spans="1:12" s="29" customFormat="1" x14ac:dyDescent="0.25">
      <c r="A171" s="9" t="s">
        <v>356</v>
      </c>
      <c r="B171" s="11">
        <v>23096.63</v>
      </c>
      <c r="C171" s="11">
        <v>0</v>
      </c>
      <c r="D171" s="10">
        <f t="shared" si="14"/>
        <v>23096.63</v>
      </c>
      <c r="E171" s="21"/>
      <c r="F171"/>
      <c r="G171"/>
      <c r="H171"/>
      <c r="I171"/>
      <c r="J171"/>
      <c r="K171"/>
      <c r="L171"/>
    </row>
    <row r="172" spans="1:12" s="29" customFormat="1" x14ac:dyDescent="0.25">
      <c r="A172" s="9" t="s">
        <v>129</v>
      </c>
      <c r="B172" s="11">
        <v>225</v>
      </c>
      <c r="C172" s="11">
        <v>0</v>
      </c>
      <c r="D172" s="10">
        <f t="shared" si="14"/>
        <v>225</v>
      </c>
      <c r="E172" s="21"/>
      <c r="F172"/>
      <c r="G172"/>
      <c r="H172"/>
      <c r="I172"/>
      <c r="J172"/>
      <c r="K172"/>
      <c r="L172"/>
    </row>
    <row r="173" spans="1:12" s="29" customFormat="1" hidden="1" x14ac:dyDescent="0.25">
      <c r="A173" s="9" t="s">
        <v>378</v>
      </c>
      <c r="B173" s="11">
        <v>0</v>
      </c>
      <c r="C173" s="11">
        <v>0</v>
      </c>
      <c r="D173" s="10">
        <f t="shared" si="14"/>
        <v>0</v>
      </c>
      <c r="E173" s="21" t="e">
        <f>D173/C173*100</f>
        <v>#DIV/0!</v>
      </c>
      <c r="F173"/>
      <c r="G173"/>
      <c r="H173"/>
      <c r="I173"/>
      <c r="J173"/>
      <c r="K173"/>
      <c r="L173"/>
    </row>
    <row r="174" spans="1:12" s="29" customFormat="1" x14ac:dyDescent="0.25">
      <c r="A174" s="9" t="s">
        <v>130</v>
      </c>
      <c r="B174" s="11">
        <v>434.93</v>
      </c>
      <c r="C174" s="11">
        <v>201.24</v>
      </c>
      <c r="D174" s="10">
        <f t="shared" si="14"/>
        <v>233.69</v>
      </c>
      <c r="E174" s="21">
        <f>D174/C174*100</f>
        <v>116.12502484595508</v>
      </c>
      <c r="F174"/>
      <c r="G174"/>
      <c r="H174"/>
      <c r="I174"/>
      <c r="J174"/>
      <c r="K174"/>
      <c r="L174"/>
    </row>
    <row r="175" spans="1:12" s="29" customFormat="1" x14ac:dyDescent="0.25">
      <c r="A175" s="9" t="s">
        <v>379</v>
      </c>
      <c r="B175" s="11">
        <v>286973.71000000002</v>
      </c>
      <c r="C175" s="11">
        <v>270014.28999999998</v>
      </c>
      <c r="D175" s="10">
        <f t="shared" si="14"/>
        <v>16959.420000000042</v>
      </c>
      <c r="E175" s="21">
        <f t="shared" ref="E175:E177" si="16">D175/C175*100</f>
        <v>6.2809342424062233</v>
      </c>
      <c r="F175"/>
      <c r="G175"/>
      <c r="H175"/>
      <c r="I175"/>
      <c r="J175"/>
      <c r="K175"/>
      <c r="L175"/>
    </row>
    <row r="176" spans="1:12" s="29" customFormat="1" x14ac:dyDescent="0.25">
      <c r="A176" s="9" t="s">
        <v>380</v>
      </c>
      <c r="B176" s="11">
        <v>74685.11</v>
      </c>
      <c r="C176" s="11">
        <v>77764.929999999993</v>
      </c>
      <c r="D176" s="10">
        <f t="shared" si="14"/>
        <v>-3079.8199999999924</v>
      </c>
      <c r="E176" s="21">
        <f t="shared" si="16"/>
        <v>-3.9604227766938038</v>
      </c>
      <c r="F176"/>
      <c r="G176"/>
      <c r="H176"/>
      <c r="I176"/>
      <c r="J176"/>
      <c r="K176"/>
      <c r="L176"/>
    </row>
    <row r="177" spans="1:12" s="29" customFormat="1" x14ac:dyDescent="0.25">
      <c r="A177" s="9" t="s">
        <v>381</v>
      </c>
      <c r="B177" s="11">
        <v>485361.1</v>
      </c>
      <c r="C177" s="11">
        <v>472614.5</v>
      </c>
      <c r="D177" s="10">
        <f t="shared" si="14"/>
        <v>12746.599999999977</v>
      </c>
      <c r="E177" s="21">
        <f t="shared" si="16"/>
        <v>2.6970395533780653</v>
      </c>
      <c r="F177"/>
      <c r="G177"/>
      <c r="H177"/>
      <c r="I177"/>
      <c r="J177"/>
      <c r="K177"/>
      <c r="L177"/>
    </row>
    <row r="178" spans="1:12" s="29" customFormat="1" x14ac:dyDescent="0.25">
      <c r="A178" s="2" t="s">
        <v>286</v>
      </c>
      <c r="B178" s="7">
        <f>SUM(B179:B180)</f>
        <v>5684.24</v>
      </c>
      <c r="C178" s="7">
        <f>SUM(C179:C180)</f>
        <v>32079.34</v>
      </c>
      <c r="D178" s="8">
        <f t="shared" si="14"/>
        <v>-26395.1</v>
      </c>
      <c r="E178" s="20">
        <f>D178/C178*100</f>
        <v>-82.280682832003393</v>
      </c>
      <c r="F178"/>
      <c r="G178"/>
      <c r="H178"/>
      <c r="I178"/>
      <c r="J178"/>
      <c r="K178"/>
      <c r="L178"/>
    </row>
    <row r="179" spans="1:12" s="29" customFormat="1" x14ac:dyDescent="0.25">
      <c r="A179" s="9" t="s">
        <v>131</v>
      </c>
      <c r="B179" s="11">
        <v>45</v>
      </c>
      <c r="C179" s="11">
        <v>2832.05</v>
      </c>
      <c r="D179" s="10">
        <f t="shared" si="14"/>
        <v>-2787.05</v>
      </c>
      <c r="E179" s="21">
        <f>D179/C179*100</f>
        <v>-98.411045002736529</v>
      </c>
      <c r="F179"/>
      <c r="G179"/>
      <c r="H179"/>
      <c r="I179"/>
      <c r="J179"/>
      <c r="K179"/>
      <c r="L179"/>
    </row>
    <row r="180" spans="1:12" s="29" customFormat="1" x14ac:dyDescent="0.25">
      <c r="A180" s="9" t="s">
        <v>382</v>
      </c>
      <c r="B180" s="11">
        <v>5639.24</v>
      </c>
      <c r="C180" s="11">
        <v>29247.29</v>
      </c>
      <c r="D180" s="10">
        <f t="shared" si="14"/>
        <v>-23608.050000000003</v>
      </c>
      <c r="E180" s="21">
        <f>D180/C180*100</f>
        <v>-80.718760609957371</v>
      </c>
      <c r="F180"/>
      <c r="G180"/>
      <c r="H180"/>
      <c r="I180"/>
      <c r="J180"/>
      <c r="K180"/>
      <c r="L180"/>
    </row>
    <row r="181" spans="1:12" s="29" customFormat="1" ht="18.399999999999999" customHeight="1" x14ac:dyDescent="0.25">
      <c r="A181" s="3" t="s">
        <v>287</v>
      </c>
      <c r="B181" s="4">
        <f>+B178+B125+B56+B40+B26</f>
        <v>43065601</v>
      </c>
      <c r="C181" s="4">
        <f>+C178+C125+C56+C40+C26</f>
        <v>36032887.45000001</v>
      </c>
      <c r="D181" s="4">
        <f t="shared" si="14"/>
        <v>7032713.5499999896</v>
      </c>
      <c r="E181" s="23">
        <f>D181/C181*100</f>
        <v>19.517485407625827</v>
      </c>
      <c r="F181"/>
      <c r="G181"/>
      <c r="H181"/>
      <c r="I181"/>
      <c r="J181"/>
      <c r="K181"/>
      <c r="L181"/>
    </row>
    <row r="182" spans="1:12" s="29" customFormat="1" x14ac:dyDescent="0.25">
      <c r="A182" s="2" t="s">
        <v>288</v>
      </c>
      <c r="B182" s="7">
        <f>SUM(B183:B185)</f>
        <v>68919.92</v>
      </c>
      <c r="C182" s="7">
        <f>SUM(C183:C185)</f>
        <v>95548.29</v>
      </c>
      <c r="D182" s="8">
        <f t="shared" ref="D182:D223" si="17">B182-C182</f>
        <v>-26628.369999999995</v>
      </c>
      <c r="E182" s="20">
        <f>D182/C182*100</f>
        <v>-27.869017854741301</v>
      </c>
      <c r="F182"/>
      <c r="G182"/>
      <c r="H182"/>
      <c r="I182"/>
      <c r="J182"/>
      <c r="K182"/>
      <c r="L182"/>
    </row>
    <row r="183" spans="1:12" s="29" customFormat="1" hidden="1" x14ac:dyDescent="0.25">
      <c r="A183" s="9" t="s">
        <v>309</v>
      </c>
      <c r="B183" s="11">
        <v>0</v>
      </c>
      <c r="C183" s="11">
        <v>0</v>
      </c>
      <c r="D183" s="10">
        <f t="shared" si="17"/>
        <v>0</v>
      </c>
      <c r="E183" s="21"/>
      <c r="F183" s="34"/>
      <c r="G183" s="34"/>
      <c r="H183" s="34"/>
      <c r="I183" s="34"/>
      <c r="J183" s="34"/>
      <c r="K183" s="34"/>
      <c r="L183" s="34"/>
    </row>
    <row r="184" spans="1:12" s="29" customFormat="1" x14ac:dyDescent="0.25">
      <c r="A184" s="9" t="s">
        <v>132</v>
      </c>
      <c r="B184" s="11">
        <v>68919.92</v>
      </c>
      <c r="C184" s="11">
        <v>95548.29</v>
      </c>
      <c r="D184" s="10">
        <f t="shared" si="17"/>
        <v>-26628.369999999995</v>
      </c>
      <c r="E184" s="21">
        <f>D184/C184*100</f>
        <v>-27.869017854741301</v>
      </c>
      <c r="F184"/>
      <c r="G184"/>
      <c r="H184"/>
      <c r="I184"/>
      <c r="J184"/>
      <c r="K184"/>
      <c r="L184"/>
    </row>
    <row r="185" spans="1:12" s="29" customFormat="1" hidden="1" x14ac:dyDescent="0.25">
      <c r="A185" s="9" t="s">
        <v>133</v>
      </c>
      <c r="B185" s="11">
        <v>0</v>
      </c>
      <c r="C185" s="11">
        <v>0</v>
      </c>
      <c r="D185" s="10">
        <f t="shared" si="17"/>
        <v>0</v>
      </c>
      <c r="E185" s="21"/>
      <c r="F185" s="34"/>
      <c r="G185" s="34"/>
      <c r="H185" s="34"/>
      <c r="I185" s="34"/>
      <c r="J185" s="34"/>
      <c r="K185" s="34"/>
      <c r="L185" s="34"/>
    </row>
    <row r="186" spans="1:12" s="29" customFormat="1" x14ac:dyDescent="0.25">
      <c r="A186" s="2" t="s">
        <v>289</v>
      </c>
      <c r="B186" s="7">
        <f>SUM(B187:B192)</f>
        <v>114256.56999999999</v>
      </c>
      <c r="C186" s="7">
        <f>SUM(C187:C192)</f>
        <v>248978.74</v>
      </c>
      <c r="D186" s="8">
        <f t="shared" si="17"/>
        <v>-134722.16999999998</v>
      </c>
      <c r="E186" s="20">
        <f>D186/C186*100</f>
        <v>-54.109909143246526</v>
      </c>
      <c r="F186"/>
      <c r="G186"/>
      <c r="H186"/>
      <c r="I186"/>
      <c r="J186"/>
      <c r="K186"/>
      <c r="L186"/>
    </row>
    <row r="187" spans="1:12" s="29" customFormat="1" x14ac:dyDescent="0.25">
      <c r="A187" s="9" t="s">
        <v>310</v>
      </c>
      <c r="B187" s="11">
        <v>0</v>
      </c>
      <c r="C187" s="11">
        <v>0</v>
      </c>
      <c r="D187" s="10">
        <f t="shared" si="17"/>
        <v>0</v>
      </c>
      <c r="E187" s="21"/>
      <c r="F187"/>
      <c r="G187"/>
      <c r="H187"/>
      <c r="I187"/>
      <c r="J187"/>
      <c r="K187"/>
      <c r="L187"/>
    </row>
    <row r="188" spans="1:12" s="29" customFormat="1" x14ac:dyDescent="0.25">
      <c r="A188" s="9" t="s">
        <v>134</v>
      </c>
      <c r="B188" s="11">
        <v>1313.07</v>
      </c>
      <c r="C188" s="11">
        <v>0</v>
      </c>
      <c r="D188" s="10">
        <f t="shared" si="17"/>
        <v>1313.07</v>
      </c>
      <c r="E188" s="21"/>
      <c r="F188"/>
      <c r="G188"/>
      <c r="H188"/>
      <c r="I188"/>
      <c r="J188"/>
      <c r="K188"/>
      <c r="L188"/>
    </row>
    <row r="189" spans="1:12" s="29" customFormat="1" x14ac:dyDescent="0.25">
      <c r="A189" s="9" t="s">
        <v>135</v>
      </c>
      <c r="B189" s="11">
        <v>2698.57</v>
      </c>
      <c r="C189" s="11">
        <v>3160.52</v>
      </c>
      <c r="D189" s="10">
        <f t="shared" si="17"/>
        <v>-461.94999999999982</v>
      </c>
      <c r="E189" s="21">
        <f t="shared" ref="E189:E201" si="18">D189/C189*100</f>
        <v>-14.61626567779985</v>
      </c>
      <c r="F189" s="17"/>
      <c r="G189"/>
      <c r="H189"/>
      <c r="I189"/>
      <c r="J189"/>
      <c r="K189"/>
      <c r="L189"/>
    </row>
    <row r="190" spans="1:12" s="29" customFormat="1" x14ac:dyDescent="0.25">
      <c r="A190" s="9" t="s">
        <v>136</v>
      </c>
      <c r="B190" s="11">
        <v>77419.11</v>
      </c>
      <c r="C190" s="11">
        <v>186510.89</v>
      </c>
      <c r="D190" s="10">
        <f t="shared" si="17"/>
        <v>-109091.78000000001</v>
      </c>
      <c r="E190" s="21">
        <f t="shared" si="18"/>
        <v>-58.490836647661702</v>
      </c>
      <c r="F190"/>
      <c r="G190"/>
      <c r="H190"/>
      <c r="I190"/>
      <c r="J190"/>
      <c r="K190"/>
      <c r="L190"/>
    </row>
    <row r="191" spans="1:12" s="29" customFormat="1" x14ac:dyDescent="0.25">
      <c r="A191" s="9" t="s">
        <v>340</v>
      </c>
      <c r="B191" s="11">
        <v>30115.43</v>
      </c>
      <c r="C191" s="11">
        <v>56358.78</v>
      </c>
      <c r="D191" s="10">
        <f t="shared" si="17"/>
        <v>-26243.35</v>
      </c>
      <c r="E191" s="21">
        <f t="shared" si="18"/>
        <v>-46.564794340828527</v>
      </c>
      <c r="F191"/>
      <c r="G191"/>
      <c r="H191"/>
      <c r="I191"/>
      <c r="J191"/>
      <c r="K191"/>
      <c r="L191"/>
    </row>
    <row r="192" spans="1:12" s="29" customFormat="1" x14ac:dyDescent="0.25">
      <c r="A192" s="9" t="s">
        <v>317</v>
      </c>
      <c r="B192" s="11">
        <v>2710.39</v>
      </c>
      <c r="C192" s="11">
        <v>2948.55</v>
      </c>
      <c r="D192" s="10">
        <f t="shared" si="17"/>
        <v>-238.16000000000031</v>
      </c>
      <c r="E192" s="21">
        <f t="shared" si="18"/>
        <v>-8.0771904834579811</v>
      </c>
      <c r="F192"/>
      <c r="G192"/>
      <c r="H192"/>
      <c r="I192"/>
      <c r="J192"/>
      <c r="K192"/>
      <c r="L192"/>
    </row>
    <row r="193" spans="1:12" s="29" customFormat="1" ht="18.399999999999999" customHeight="1" x14ac:dyDescent="0.25">
      <c r="A193" s="3" t="s">
        <v>290</v>
      </c>
      <c r="B193" s="4">
        <f>+B186+B182</f>
        <v>183176.49</v>
      </c>
      <c r="C193" s="4">
        <f>+C186+C182</f>
        <v>344527.02999999997</v>
      </c>
      <c r="D193" s="4">
        <f t="shared" si="17"/>
        <v>-161350.53999999998</v>
      </c>
      <c r="E193" s="23">
        <f t="shared" si="18"/>
        <v>-46.832476395248293</v>
      </c>
      <c r="F193"/>
      <c r="G193"/>
      <c r="H193"/>
      <c r="I193"/>
      <c r="J193"/>
      <c r="K193"/>
      <c r="L193"/>
    </row>
    <row r="194" spans="1:12" s="29" customFormat="1" ht="27.95" customHeight="1" x14ac:dyDescent="0.25">
      <c r="A194" s="13" t="s">
        <v>281</v>
      </c>
      <c r="B194" s="15">
        <v>2022</v>
      </c>
      <c r="C194" s="15">
        <v>2021</v>
      </c>
      <c r="D194" s="16" t="s">
        <v>407</v>
      </c>
      <c r="E194" s="19" t="s">
        <v>0</v>
      </c>
      <c r="F194"/>
      <c r="G194"/>
      <c r="H194"/>
      <c r="I194"/>
      <c r="J194"/>
      <c r="K194"/>
      <c r="L194"/>
    </row>
    <row r="195" spans="1:12" s="29" customFormat="1" x14ac:dyDescent="0.25">
      <c r="A195" s="2" t="s">
        <v>291</v>
      </c>
      <c r="B195" s="7">
        <f>SUM(B196:B216)</f>
        <v>14365874.99</v>
      </c>
      <c r="C195" s="7">
        <f>SUM(C196:C216)</f>
        <v>12720619.83</v>
      </c>
      <c r="D195" s="8">
        <f t="shared" si="17"/>
        <v>1645255.1600000001</v>
      </c>
      <c r="E195" s="20">
        <f t="shared" si="18"/>
        <v>12.933765665410975</v>
      </c>
      <c r="F195"/>
      <c r="G195"/>
      <c r="H195"/>
      <c r="I195"/>
      <c r="J195"/>
      <c r="K195"/>
      <c r="L195"/>
    </row>
    <row r="196" spans="1:12" s="29" customFormat="1" x14ac:dyDescent="0.25">
      <c r="A196" s="9" t="s">
        <v>137</v>
      </c>
      <c r="B196" s="11">
        <v>677504.46</v>
      </c>
      <c r="C196" s="11">
        <v>685075.09</v>
      </c>
      <c r="D196" s="10">
        <f t="shared" si="17"/>
        <v>-7570.6300000000047</v>
      </c>
      <c r="E196" s="21">
        <f t="shared" si="18"/>
        <v>-1.105080320465309</v>
      </c>
      <c r="F196"/>
      <c r="G196"/>
      <c r="H196"/>
      <c r="I196"/>
      <c r="J196"/>
      <c r="K196"/>
      <c r="L196"/>
    </row>
    <row r="197" spans="1:12" s="29" customFormat="1" x14ac:dyDescent="0.25">
      <c r="A197" s="9" t="s">
        <v>138</v>
      </c>
      <c r="B197" s="11">
        <v>2632876.31</v>
      </c>
      <c r="C197" s="11">
        <v>2700033.92</v>
      </c>
      <c r="D197" s="10">
        <f t="shared" si="17"/>
        <v>-67157.60999999987</v>
      </c>
      <c r="E197" s="21">
        <f t="shared" si="18"/>
        <v>-2.48728764118637</v>
      </c>
      <c r="F197"/>
      <c r="G197"/>
      <c r="H197"/>
      <c r="I197"/>
      <c r="J197"/>
      <c r="K197"/>
      <c r="L197"/>
    </row>
    <row r="198" spans="1:12" s="29" customFormat="1" x14ac:dyDescent="0.25">
      <c r="A198" s="9" t="s">
        <v>139</v>
      </c>
      <c r="B198" s="11">
        <v>662234.46</v>
      </c>
      <c r="C198" s="11">
        <v>807939.3</v>
      </c>
      <c r="D198" s="10">
        <f t="shared" si="17"/>
        <v>-145704.84000000008</v>
      </c>
      <c r="E198" s="21">
        <f t="shared" si="18"/>
        <v>-18.034132019571281</v>
      </c>
      <c r="F198"/>
      <c r="G198"/>
      <c r="H198"/>
      <c r="I198"/>
      <c r="J198"/>
      <c r="K198"/>
      <c r="L198"/>
    </row>
    <row r="199" spans="1:12" s="29" customFormat="1" x14ac:dyDescent="0.25">
      <c r="A199" s="9" t="s">
        <v>140</v>
      </c>
      <c r="B199" s="11">
        <v>1725</v>
      </c>
      <c r="C199" s="11">
        <v>2300</v>
      </c>
      <c r="D199" s="10">
        <f t="shared" si="17"/>
        <v>-575</v>
      </c>
      <c r="E199" s="21">
        <f t="shared" si="18"/>
        <v>-25</v>
      </c>
      <c r="F199"/>
      <c r="G199"/>
      <c r="H199"/>
      <c r="I199"/>
      <c r="J199"/>
      <c r="K199"/>
      <c r="L199"/>
    </row>
    <row r="200" spans="1:12" s="29" customFormat="1" x14ac:dyDescent="0.25">
      <c r="A200" s="9" t="s">
        <v>357</v>
      </c>
      <c r="B200" s="11">
        <v>11688.54</v>
      </c>
      <c r="C200" s="11">
        <v>3003.4</v>
      </c>
      <c r="D200" s="10">
        <f t="shared" si="17"/>
        <v>8685.1400000000012</v>
      </c>
      <c r="E200" s="21">
        <f t="shared" si="18"/>
        <v>289.17693280948259</v>
      </c>
      <c r="F200"/>
      <c r="G200"/>
      <c r="H200"/>
      <c r="I200"/>
      <c r="J200"/>
      <c r="K200"/>
      <c r="L200"/>
    </row>
    <row r="201" spans="1:12" s="29" customFormat="1" x14ac:dyDescent="0.25">
      <c r="A201" s="9" t="s">
        <v>405</v>
      </c>
      <c r="B201" s="11">
        <v>20000</v>
      </c>
      <c r="C201" s="11">
        <v>23000</v>
      </c>
      <c r="D201" s="10">
        <f t="shared" si="17"/>
        <v>-3000</v>
      </c>
      <c r="E201" s="21">
        <f t="shared" si="18"/>
        <v>-13.043478260869565</v>
      </c>
      <c r="F201"/>
      <c r="G201"/>
      <c r="H201"/>
      <c r="I201"/>
      <c r="J201"/>
      <c r="K201"/>
      <c r="L201"/>
    </row>
    <row r="202" spans="1:12" s="29" customFormat="1" x14ac:dyDescent="0.25">
      <c r="A202" s="9" t="s">
        <v>141</v>
      </c>
      <c r="B202" s="11">
        <v>86753.12</v>
      </c>
      <c r="C202" s="11">
        <v>84640.04</v>
      </c>
      <c r="D202" s="10">
        <f t="shared" si="17"/>
        <v>2113.0800000000017</v>
      </c>
      <c r="E202" s="21">
        <f t="shared" ref="E202:E209" si="19">D202/C202*100</f>
        <v>2.4965489146744284</v>
      </c>
      <c r="F202"/>
      <c r="G202"/>
      <c r="H202"/>
      <c r="I202"/>
      <c r="J202"/>
      <c r="K202"/>
      <c r="L202"/>
    </row>
    <row r="203" spans="1:12" s="29" customFormat="1" x14ac:dyDescent="0.25">
      <c r="A203" s="9" t="s">
        <v>142</v>
      </c>
      <c r="B203" s="11">
        <v>8370841.9199999999</v>
      </c>
      <c r="C203" s="11">
        <v>7025105.5199999996</v>
      </c>
      <c r="D203" s="10">
        <f t="shared" si="17"/>
        <v>1345736.4000000004</v>
      </c>
      <c r="E203" s="21">
        <f t="shared" si="19"/>
        <v>19.156102298659857</v>
      </c>
      <c r="F203"/>
      <c r="G203"/>
      <c r="H203"/>
      <c r="I203"/>
      <c r="J203"/>
      <c r="K203"/>
      <c r="L203"/>
    </row>
    <row r="204" spans="1:12" s="29" customFormat="1" x14ac:dyDescent="0.25">
      <c r="A204" s="9" t="s">
        <v>143</v>
      </c>
      <c r="B204" s="11">
        <v>90800</v>
      </c>
      <c r="C204" s="11">
        <v>90800</v>
      </c>
      <c r="D204" s="10">
        <f t="shared" si="17"/>
        <v>0</v>
      </c>
      <c r="E204" s="21">
        <f t="shared" si="19"/>
        <v>0</v>
      </c>
      <c r="F204"/>
      <c r="G204"/>
      <c r="H204"/>
      <c r="I204"/>
      <c r="J204"/>
      <c r="K204"/>
      <c r="L204"/>
    </row>
    <row r="205" spans="1:12" s="29" customFormat="1" x14ac:dyDescent="0.25">
      <c r="A205" s="9" t="s">
        <v>144</v>
      </c>
      <c r="B205" s="11">
        <v>100951.53</v>
      </c>
      <c r="C205" s="11">
        <v>104601.67</v>
      </c>
      <c r="D205" s="10">
        <f t="shared" si="17"/>
        <v>-3650.1399999999994</v>
      </c>
      <c r="E205" s="21">
        <f t="shared" si="19"/>
        <v>-3.4895618779317767</v>
      </c>
      <c r="F205"/>
      <c r="G205"/>
      <c r="H205"/>
      <c r="I205"/>
      <c r="J205"/>
      <c r="K205"/>
      <c r="L205"/>
    </row>
    <row r="206" spans="1:12" s="29" customFormat="1" x14ac:dyDescent="0.25">
      <c r="A206" s="9" t="s">
        <v>145</v>
      </c>
      <c r="B206" s="11">
        <v>7156.8</v>
      </c>
      <c r="C206" s="11">
        <v>7779.12</v>
      </c>
      <c r="D206" s="10">
        <f t="shared" si="17"/>
        <v>-622.31999999999971</v>
      </c>
      <c r="E206" s="21">
        <f t="shared" si="19"/>
        <v>-7.999876592725137</v>
      </c>
      <c r="F206"/>
      <c r="G206"/>
      <c r="H206"/>
      <c r="I206"/>
      <c r="J206"/>
      <c r="K206"/>
      <c r="L206"/>
    </row>
    <row r="207" spans="1:12" s="29" customFormat="1" x14ac:dyDescent="0.25">
      <c r="A207" s="9" t="s">
        <v>146</v>
      </c>
      <c r="B207" s="11">
        <v>460758.72</v>
      </c>
      <c r="C207" s="11">
        <v>445119</v>
      </c>
      <c r="D207" s="10">
        <f t="shared" si="17"/>
        <v>15639.719999999972</v>
      </c>
      <c r="E207" s="21">
        <f t="shared" si="19"/>
        <v>3.5136042271841847</v>
      </c>
      <c r="F207"/>
      <c r="G207"/>
      <c r="H207"/>
      <c r="I207"/>
      <c r="J207"/>
      <c r="K207"/>
      <c r="L207"/>
    </row>
    <row r="208" spans="1:12" s="29" customFormat="1" x14ac:dyDescent="0.25">
      <c r="A208" s="9" t="s">
        <v>147</v>
      </c>
      <c r="B208" s="11">
        <v>180526.47</v>
      </c>
      <c r="C208" s="11">
        <v>116995.82</v>
      </c>
      <c r="D208" s="10">
        <f t="shared" si="17"/>
        <v>63530.649999999994</v>
      </c>
      <c r="E208" s="21">
        <f t="shared" si="19"/>
        <v>54.301640862041047</v>
      </c>
      <c r="F208"/>
      <c r="G208"/>
      <c r="H208"/>
      <c r="I208"/>
      <c r="J208"/>
      <c r="K208"/>
      <c r="L208"/>
    </row>
    <row r="209" spans="1:12" s="29" customFormat="1" x14ac:dyDescent="0.25">
      <c r="A209" s="9" t="s">
        <v>148</v>
      </c>
      <c r="B209" s="11">
        <v>0</v>
      </c>
      <c r="C209" s="11">
        <v>600</v>
      </c>
      <c r="D209" s="10">
        <f t="shared" si="17"/>
        <v>-600</v>
      </c>
      <c r="E209" s="21">
        <f t="shared" si="19"/>
        <v>-100</v>
      </c>
      <c r="F209"/>
      <c r="G209"/>
      <c r="H209"/>
      <c r="I209"/>
      <c r="J209"/>
      <c r="K209"/>
      <c r="L209"/>
    </row>
    <row r="210" spans="1:12" s="29" customFormat="1" x14ac:dyDescent="0.25">
      <c r="A210" s="9" t="s">
        <v>149</v>
      </c>
      <c r="B210" s="11">
        <v>87412.18</v>
      </c>
      <c r="C210" s="11">
        <v>45803.65</v>
      </c>
      <c r="D210" s="10">
        <f t="shared" si="17"/>
        <v>41608.529999999992</v>
      </c>
      <c r="E210" s="21">
        <f>D210/C210*100</f>
        <v>90.841079258967326</v>
      </c>
      <c r="F210"/>
      <c r="G210"/>
      <c r="H210"/>
      <c r="I210"/>
      <c r="J210"/>
      <c r="K210"/>
      <c r="L210"/>
    </row>
    <row r="211" spans="1:12" s="29" customFormat="1" x14ac:dyDescent="0.25">
      <c r="A211" s="9" t="s">
        <v>150</v>
      </c>
      <c r="B211" s="11">
        <v>110466.62</v>
      </c>
      <c r="C211" s="11">
        <v>38900</v>
      </c>
      <c r="D211" s="10">
        <f t="shared" si="17"/>
        <v>71566.62</v>
      </c>
      <c r="E211" s="21">
        <f t="shared" ref="E211:E212" si="20">D211/C211*100</f>
        <v>183.97588688946013</v>
      </c>
      <c r="F211"/>
      <c r="G211"/>
      <c r="H211"/>
      <c r="I211"/>
      <c r="J211"/>
      <c r="K211"/>
      <c r="L211"/>
    </row>
    <row r="212" spans="1:12" s="29" customFormat="1" x14ac:dyDescent="0.25">
      <c r="A212" s="9" t="s">
        <v>151</v>
      </c>
      <c r="B212" s="11">
        <v>180649.84</v>
      </c>
      <c r="C212" s="11">
        <v>95187.09</v>
      </c>
      <c r="D212" s="10">
        <f t="shared" si="17"/>
        <v>85462.75</v>
      </c>
      <c r="E212" s="21">
        <f t="shared" si="20"/>
        <v>89.783971754993246</v>
      </c>
      <c r="F212"/>
      <c r="G212"/>
      <c r="H212"/>
      <c r="I212"/>
      <c r="J212"/>
      <c r="K212"/>
      <c r="L212"/>
    </row>
    <row r="213" spans="1:12" s="29" customFormat="1" x14ac:dyDescent="0.25">
      <c r="A213" s="9" t="s">
        <v>152</v>
      </c>
      <c r="B213" s="11">
        <v>322447.95</v>
      </c>
      <c r="C213" s="11">
        <v>173259.83</v>
      </c>
      <c r="D213" s="10">
        <f t="shared" si="17"/>
        <v>149188.12000000002</v>
      </c>
      <c r="E213" s="21">
        <f>D213/C213*100</f>
        <v>86.106583389814034</v>
      </c>
      <c r="F213"/>
      <c r="G213"/>
      <c r="H213"/>
      <c r="I213"/>
      <c r="J213"/>
      <c r="K213"/>
      <c r="L213"/>
    </row>
    <row r="214" spans="1:12" s="29" customFormat="1" x14ac:dyDescent="0.25">
      <c r="A214" s="9" t="s">
        <v>358</v>
      </c>
      <c r="B214" s="11">
        <v>166000</v>
      </c>
      <c r="C214" s="11">
        <v>150000</v>
      </c>
      <c r="D214" s="10">
        <f t="shared" si="17"/>
        <v>16000</v>
      </c>
      <c r="E214" s="21">
        <f t="shared" ref="E214:E216" si="21">D214/C214*100</f>
        <v>10.666666666666668</v>
      </c>
      <c r="F214"/>
      <c r="G214"/>
      <c r="H214"/>
      <c r="I214"/>
      <c r="J214"/>
      <c r="K214"/>
      <c r="L214"/>
    </row>
    <row r="215" spans="1:12" s="29" customFormat="1" x14ac:dyDescent="0.25">
      <c r="A215" s="9" t="s">
        <v>383</v>
      </c>
      <c r="B215" s="11">
        <v>104361.07</v>
      </c>
      <c r="C215" s="11">
        <v>82355</v>
      </c>
      <c r="D215" s="10">
        <f t="shared" si="17"/>
        <v>22006.070000000007</v>
      </c>
      <c r="E215" s="21">
        <f t="shared" si="21"/>
        <v>26.720988403861341</v>
      </c>
      <c r="F215"/>
      <c r="G215"/>
      <c r="H215"/>
      <c r="I215"/>
      <c r="J215"/>
      <c r="K215"/>
      <c r="L215"/>
    </row>
    <row r="216" spans="1:12" s="29" customFormat="1" x14ac:dyDescent="0.25">
      <c r="A216" s="9" t="s">
        <v>384</v>
      </c>
      <c r="B216" s="11">
        <v>90720</v>
      </c>
      <c r="C216" s="11">
        <v>38121.379999999997</v>
      </c>
      <c r="D216" s="10">
        <f t="shared" si="17"/>
        <v>52598.62</v>
      </c>
      <c r="E216" s="21">
        <f t="shared" si="21"/>
        <v>137.97669444285597</v>
      </c>
      <c r="F216"/>
      <c r="G216"/>
      <c r="H216"/>
      <c r="I216"/>
      <c r="J216"/>
      <c r="K216"/>
      <c r="L216"/>
    </row>
    <row r="217" spans="1:12" s="29" customFormat="1" x14ac:dyDescent="0.25">
      <c r="A217" s="2" t="s">
        <v>292</v>
      </c>
      <c r="B217" s="7">
        <f>+B218</f>
        <v>8000</v>
      </c>
      <c r="C217" s="7">
        <f>+C218</f>
        <v>0</v>
      </c>
      <c r="D217" s="8">
        <f t="shared" si="17"/>
        <v>8000</v>
      </c>
      <c r="E217" s="20"/>
      <c r="F217"/>
      <c r="G217"/>
      <c r="H217"/>
      <c r="I217"/>
      <c r="J217"/>
      <c r="K217"/>
      <c r="L217"/>
    </row>
    <row r="218" spans="1:12" s="29" customFormat="1" x14ac:dyDescent="0.25">
      <c r="A218" s="9" t="s">
        <v>153</v>
      </c>
      <c r="B218" s="11">
        <v>8000</v>
      </c>
      <c r="C218" s="11">
        <v>0</v>
      </c>
      <c r="D218" s="10">
        <f t="shared" si="17"/>
        <v>8000</v>
      </c>
      <c r="E218" s="21"/>
      <c r="F218"/>
      <c r="G218"/>
      <c r="H218"/>
      <c r="I218"/>
      <c r="J218"/>
      <c r="K218"/>
      <c r="L218"/>
    </row>
    <row r="219" spans="1:12" s="29" customFormat="1" ht="18.399999999999999" customHeight="1" x14ac:dyDescent="0.25">
      <c r="A219" s="3" t="s">
        <v>293</v>
      </c>
      <c r="B219" s="4">
        <f>+B217+B195</f>
        <v>14373874.99</v>
      </c>
      <c r="C219" s="4">
        <f>+C217+C195</f>
        <v>12720619.83</v>
      </c>
      <c r="D219" s="5">
        <f t="shared" si="17"/>
        <v>1653255.1600000001</v>
      </c>
      <c r="E219" s="22">
        <f t="shared" ref="E219:E224" si="22">D219/C219*100</f>
        <v>12.996655682618574</v>
      </c>
      <c r="F219"/>
      <c r="G219"/>
      <c r="H219"/>
      <c r="I219"/>
      <c r="J219"/>
      <c r="K219"/>
      <c r="L219"/>
    </row>
    <row r="220" spans="1:12" s="29" customFormat="1" x14ac:dyDescent="0.25">
      <c r="A220" s="6" t="s">
        <v>294</v>
      </c>
      <c r="B220" s="12">
        <f>B25+B181+B193+B219</f>
        <v>277045436.56999999</v>
      </c>
      <c r="C220" s="12">
        <f>C25+C181+C193+C219</f>
        <v>260553487.13000003</v>
      </c>
      <c r="D220" s="12">
        <f t="shared" si="17"/>
        <v>16491949.439999968</v>
      </c>
      <c r="E220" s="24">
        <f t="shared" si="22"/>
        <v>6.3295830816386305</v>
      </c>
      <c r="F220"/>
      <c r="G220"/>
      <c r="H220"/>
      <c r="I220"/>
      <c r="J220"/>
      <c r="K220"/>
      <c r="L220"/>
    </row>
    <row r="221" spans="1:12" s="29" customFormat="1" x14ac:dyDescent="0.25">
      <c r="A221" s="2" t="s">
        <v>295</v>
      </c>
      <c r="B221" s="7">
        <f>SUM(B222:B223)</f>
        <v>257032.93</v>
      </c>
      <c r="C221" s="7">
        <f>SUM(C222:C223)</f>
        <v>207197.61000000002</v>
      </c>
      <c r="D221" s="8">
        <f t="shared" si="17"/>
        <v>49835.319999999978</v>
      </c>
      <c r="E221" s="20">
        <f t="shared" si="22"/>
        <v>24.052072801418884</v>
      </c>
      <c r="F221" s="17">
        <f>B221+B224</f>
        <v>405735.45</v>
      </c>
      <c r="G221"/>
      <c r="H221"/>
      <c r="I221"/>
      <c r="J221"/>
      <c r="K221"/>
      <c r="L221"/>
    </row>
    <row r="222" spans="1:12" s="29" customFormat="1" x14ac:dyDescent="0.25">
      <c r="A222" s="9" t="s">
        <v>154</v>
      </c>
      <c r="B222" s="11">
        <v>243178.71</v>
      </c>
      <c r="C222" s="11">
        <v>155124.92000000001</v>
      </c>
      <c r="D222" s="10">
        <f t="shared" si="17"/>
        <v>88053.789999999979</v>
      </c>
      <c r="E222" s="52">
        <f t="shared" si="22"/>
        <v>56.7631493379658</v>
      </c>
      <c r="F222"/>
      <c r="G222"/>
      <c r="H222"/>
      <c r="I222"/>
      <c r="J222"/>
      <c r="K222"/>
      <c r="L222"/>
    </row>
    <row r="223" spans="1:12" s="29" customFormat="1" x14ac:dyDescent="0.25">
      <c r="A223" s="9" t="s">
        <v>385</v>
      </c>
      <c r="B223" s="11">
        <v>13854.22</v>
      </c>
      <c r="C223" s="11">
        <v>52072.69</v>
      </c>
      <c r="D223" s="10">
        <f t="shared" si="17"/>
        <v>-38218.47</v>
      </c>
      <c r="E223" s="21">
        <f t="shared" si="22"/>
        <v>-73.394460704833946</v>
      </c>
      <c r="F223"/>
      <c r="G223"/>
      <c r="H223"/>
      <c r="I223"/>
      <c r="J223"/>
      <c r="K223"/>
      <c r="L223"/>
    </row>
    <row r="224" spans="1:12" s="29" customFormat="1" x14ac:dyDescent="0.25">
      <c r="A224" s="2" t="s">
        <v>296</v>
      </c>
      <c r="B224" s="7">
        <f>SUM(B225:B230)</f>
        <v>148702.52000000002</v>
      </c>
      <c r="C224" s="7">
        <f>SUM(C225:C230)</f>
        <v>58242.119999999995</v>
      </c>
      <c r="D224" s="7">
        <f t="shared" ref="D224" si="23">SUM(D225:D229)</f>
        <v>90460.400000000023</v>
      </c>
      <c r="E224" s="20">
        <f t="shared" si="22"/>
        <v>155.31783527110625</v>
      </c>
      <c r="F224"/>
      <c r="G224"/>
      <c r="H224"/>
      <c r="I224"/>
      <c r="J224"/>
      <c r="K224"/>
      <c r="L224"/>
    </row>
    <row r="225" spans="1:12" s="29" customFormat="1" hidden="1" x14ac:dyDescent="0.25">
      <c r="A225" s="9" t="s">
        <v>341</v>
      </c>
      <c r="B225" s="11">
        <v>0</v>
      </c>
      <c r="C225" s="11">
        <v>0</v>
      </c>
      <c r="D225" s="10">
        <v>0</v>
      </c>
      <c r="E225" s="21"/>
      <c r="F225"/>
      <c r="G225"/>
      <c r="H225"/>
      <c r="I225"/>
      <c r="J225"/>
      <c r="K225"/>
      <c r="L225"/>
    </row>
    <row r="226" spans="1:12" s="29" customFormat="1" hidden="1" x14ac:dyDescent="0.25">
      <c r="A226" s="9" t="s">
        <v>342</v>
      </c>
      <c r="B226" s="11">
        <v>0</v>
      </c>
      <c r="C226" s="11">
        <v>0</v>
      </c>
      <c r="D226" s="10">
        <f t="shared" ref="D226:D244" si="24">B226-C226</f>
        <v>0</v>
      </c>
      <c r="E226" s="21"/>
      <c r="F226"/>
      <c r="G226"/>
      <c r="H226"/>
      <c r="I226"/>
      <c r="J226"/>
      <c r="K226"/>
      <c r="L226"/>
    </row>
    <row r="227" spans="1:12" s="29" customFormat="1" hidden="1" x14ac:dyDescent="0.25">
      <c r="A227" s="9" t="s">
        <v>367</v>
      </c>
      <c r="B227" s="11">
        <v>0</v>
      </c>
      <c r="C227" s="11">
        <v>0</v>
      </c>
      <c r="D227" s="10">
        <f t="shared" si="24"/>
        <v>0</v>
      </c>
      <c r="E227" s="21"/>
      <c r="F227"/>
      <c r="G227"/>
      <c r="H227"/>
      <c r="I227"/>
      <c r="J227"/>
      <c r="K227"/>
      <c r="L227"/>
    </row>
    <row r="228" spans="1:12" s="29" customFormat="1" x14ac:dyDescent="0.25">
      <c r="A228" s="9" t="s">
        <v>155</v>
      </c>
      <c r="B228" s="11">
        <v>1103.54</v>
      </c>
      <c r="C228" s="11">
        <v>36524.78</v>
      </c>
      <c r="D228" s="10">
        <f t="shared" si="24"/>
        <v>-35421.24</v>
      </c>
      <c r="E228" s="21">
        <f t="shared" ref="E228" si="25">D228/C228*100</f>
        <v>-96.978653943979936</v>
      </c>
      <c r="F228"/>
      <c r="G228"/>
      <c r="H228"/>
      <c r="I228"/>
      <c r="J228"/>
      <c r="K228"/>
      <c r="L228"/>
    </row>
    <row r="229" spans="1:12" s="29" customFormat="1" x14ac:dyDescent="0.25">
      <c r="A229" s="9" t="s">
        <v>156</v>
      </c>
      <c r="B229" s="11">
        <v>147598.98000000001</v>
      </c>
      <c r="C229" s="11">
        <v>21717.34</v>
      </c>
      <c r="D229" s="10">
        <f t="shared" si="24"/>
        <v>125881.64000000001</v>
      </c>
      <c r="E229" s="21">
        <f>D229/C229*100</f>
        <v>579.63654849074521</v>
      </c>
      <c r="F229"/>
      <c r="G229"/>
      <c r="H229"/>
      <c r="I229"/>
      <c r="J229"/>
      <c r="K229"/>
      <c r="L229"/>
    </row>
    <row r="230" spans="1:12" s="29" customFormat="1" hidden="1" x14ac:dyDescent="0.25">
      <c r="A230" s="9" t="s">
        <v>359</v>
      </c>
      <c r="B230" s="11">
        <v>0</v>
      </c>
      <c r="C230" s="11">
        <v>0</v>
      </c>
      <c r="D230" s="10">
        <f t="shared" si="24"/>
        <v>0</v>
      </c>
      <c r="E230" s="21"/>
      <c r="F230"/>
      <c r="G230"/>
      <c r="H230"/>
      <c r="I230"/>
      <c r="J230"/>
      <c r="K230"/>
      <c r="L230"/>
    </row>
    <row r="231" spans="1:12" s="29" customFormat="1" x14ac:dyDescent="0.25">
      <c r="A231" s="2" t="s">
        <v>361</v>
      </c>
      <c r="B231" s="7">
        <f>SUM(B232:B244)</f>
        <v>8958039.0999999996</v>
      </c>
      <c r="C231" s="7">
        <f>SUM(C232:C244)</f>
        <v>14102313.869999999</v>
      </c>
      <c r="D231" s="8">
        <f t="shared" si="24"/>
        <v>-5144274.7699999996</v>
      </c>
      <c r="E231" s="20">
        <f t="shared" ref="E231:E237" si="26">D231/C231*100</f>
        <v>-36.47823199385364</v>
      </c>
      <c r="F231" s="17">
        <f>B231+B245</f>
        <v>15535206.870000001</v>
      </c>
      <c r="G231"/>
      <c r="H231"/>
      <c r="I231"/>
      <c r="J231"/>
      <c r="K231"/>
      <c r="L231"/>
    </row>
    <row r="232" spans="1:12" s="29" customFormat="1" x14ac:dyDescent="0.25">
      <c r="A232" s="9" t="s">
        <v>157</v>
      </c>
      <c r="B232" s="11">
        <v>64367.01</v>
      </c>
      <c r="C232" s="11">
        <v>1259566.3</v>
      </c>
      <c r="D232" s="10">
        <f t="shared" si="24"/>
        <v>-1195199.29</v>
      </c>
      <c r="E232" s="21">
        <f t="shared" si="26"/>
        <v>-94.889748161728377</v>
      </c>
      <c r="F232"/>
      <c r="G232"/>
      <c r="H232"/>
      <c r="I232"/>
      <c r="J232"/>
      <c r="K232"/>
      <c r="L232"/>
    </row>
    <row r="233" spans="1:12" s="29" customFormat="1" x14ac:dyDescent="0.25">
      <c r="A233" s="9" t="s">
        <v>158</v>
      </c>
      <c r="B233" s="11">
        <v>1833485.68</v>
      </c>
      <c r="C233" s="11">
        <v>1406495.28</v>
      </c>
      <c r="D233" s="10">
        <f t="shared" si="24"/>
        <v>426990.39999999991</v>
      </c>
      <c r="E233" s="21">
        <f t="shared" si="26"/>
        <v>30.35846661355308</v>
      </c>
      <c r="F233"/>
      <c r="G233"/>
      <c r="H233"/>
      <c r="I233"/>
      <c r="J233"/>
      <c r="K233"/>
      <c r="L233"/>
    </row>
    <row r="234" spans="1:12" s="29" customFormat="1" x14ac:dyDescent="0.25">
      <c r="A234" s="9" t="s">
        <v>159</v>
      </c>
      <c r="B234" s="11">
        <v>131239.31</v>
      </c>
      <c r="C234" s="11">
        <v>205727.68</v>
      </c>
      <c r="D234" s="10">
        <f t="shared" si="24"/>
        <v>-74488.37</v>
      </c>
      <c r="E234" s="21">
        <f t="shared" si="26"/>
        <v>-36.207266810183249</v>
      </c>
      <c r="F234"/>
      <c r="G234"/>
      <c r="H234"/>
      <c r="I234"/>
      <c r="J234"/>
      <c r="K234"/>
      <c r="L234"/>
    </row>
    <row r="235" spans="1:12" s="29" customFormat="1" x14ac:dyDescent="0.25">
      <c r="A235" s="26" t="s">
        <v>160</v>
      </c>
      <c r="B235" s="18">
        <v>2210714.87</v>
      </c>
      <c r="C235" s="18">
        <v>1447283.1</v>
      </c>
      <c r="D235" s="10">
        <f t="shared" si="24"/>
        <v>763431.77</v>
      </c>
      <c r="E235" s="21">
        <f t="shared" si="26"/>
        <v>52.749304541730638</v>
      </c>
      <c r="F235"/>
      <c r="G235"/>
      <c r="H235"/>
      <c r="I235"/>
      <c r="J235"/>
      <c r="K235"/>
      <c r="L235"/>
    </row>
    <row r="236" spans="1:12" s="32" customFormat="1" x14ac:dyDescent="0.25">
      <c r="A236" s="26" t="s">
        <v>161</v>
      </c>
      <c r="B236" s="18">
        <v>10037.870000000001</v>
      </c>
      <c r="C236" s="18">
        <v>22864.43</v>
      </c>
      <c r="D236" s="27">
        <f t="shared" si="24"/>
        <v>-12826.56</v>
      </c>
      <c r="E236" s="28">
        <f t="shared" si="26"/>
        <v>-56.098315155899357</v>
      </c>
      <c r="F236"/>
      <c r="G236"/>
      <c r="H236"/>
      <c r="I236"/>
      <c r="J236"/>
      <c r="K236"/>
      <c r="L236"/>
    </row>
    <row r="237" spans="1:12" s="29" customFormat="1" x14ac:dyDescent="0.25">
      <c r="A237" s="9" t="s">
        <v>162</v>
      </c>
      <c r="B237" s="11">
        <v>3838.4</v>
      </c>
      <c r="C237" s="11">
        <v>39937.199999999997</v>
      </c>
      <c r="D237" s="10">
        <f t="shared" si="24"/>
        <v>-36098.799999999996</v>
      </c>
      <c r="E237" s="28">
        <f t="shared" si="26"/>
        <v>-90.388910589625709</v>
      </c>
      <c r="F237"/>
      <c r="G237"/>
      <c r="H237"/>
      <c r="I237"/>
      <c r="J237"/>
      <c r="K237"/>
      <c r="L237"/>
    </row>
    <row r="238" spans="1:12" s="29" customFormat="1" x14ac:dyDescent="0.25">
      <c r="A238" s="9" t="s">
        <v>163</v>
      </c>
      <c r="B238" s="11">
        <v>566424.27</v>
      </c>
      <c r="C238" s="11">
        <v>761681.6</v>
      </c>
      <c r="D238" s="10">
        <f t="shared" si="24"/>
        <v>-195257.32999999996</v>
      </c>
      <c r="E238" s="21">
        <f t="shared" ref="E238:E244" si="27">D238/C238*100</f>
        <v>-25.635033063684347</v>
      </c>
      <c r="F238"/>
      <c r="G238"/>
      <c r="H238"/>
      <c r="I238"/>
      <c r="J238"/>
      <c r="K238"/>
      <c r="L238"/>
    </row>
    <row r="239" spans="1:12" s="29" customFormat="1" x14ac:dyDescent="0.25">
      <c r="A239" s="9" t="s">
        <v>164</v>
      </c>
      <c r="B239" s="11">
        <v>3002061.17</v>
      </c>
      <c r="C239" s="11">
        <v>7150651.9800000004</v>
      </c>
      <c r="D239" s="10">
        <f t="shared" si="24"/>
        <v>-4148590.8100000005</v>
      </c>
      <c r="E239" s="21">
        <f t="shared" si="27"/>
        <v>-58.016958755696571</v>
      </c>
      <c r="F239"/>
      <c r="G239"/>
      <c r="H239"/>
      <c r="I239"/>
      <c r="J239"/>
      <c r="K239"/>
      <c r="L239"/>
    </row>
    <row r="240" spans="1:12" s="29" customFormat="1" x14ac:dyDescent="0.25">
      <c r="A240" s="9" t="s">
        <v>165</v>
      </c>
      <c r="B240" s="11">
        <v>325481.75</v>
      </c>
      <c r="C240" s="11">
        <v>361401.27</v>
      </c>
      <c r="D240" s="10">
        <f t="shared" si="24"/>
        <v>-35919.520000000019</v>
      </c>
      <c r="E240" s="21">
        <f t="shared" si="27"/>
        <v>-9.9389578791463631</v>
      </c>
      <c r="F240"/>
      <c r="G240"/>
      <c r="H240"/>
      <c r="I240"/>
      <c r="J240"/>
      <c r="K240"/>
      <c r="L240"/>
    </row>
    <row r="241" spans="1:15" s="29" customFormat="1" x14ac:dyDescent="0.25">
      <c r="A241" s="9" t="s">
        <v>343</v>
      </c>
      <c r="B241" s="49">
        <v>5447.1</v>
      </c>
      <c r="C241" s="11">
        <v>28204.61</v>
      </c>
      <c r="D241" s="10">
        <f t="shared" si="24"/>
        <v>-22757.510000000002</v>
      </c>
      <c r="E241" s="21">
        <f t="shared" si="27"/>
        <v>-80.687199716642084</v>
      </c>
      <c r="F241"/>
      <c r="G241"/>
      <c r="H241"/>
      <c r="I241"/>
      <c r="J241"/>
      <c r="K241"/>
      <c r="L241"/>
    </row>
    <row r="242" spans="1:15" s="29" customFormat="1" hidden="1" x14ac:dyDescent="0.25">
      <c r="A242" s="9" t="s">
        <v>344</v>
      </c>
      <c r="B242" s="50">
        <v>0</v>
      </c>
      <c r="C242" s="11">
        <v>0</v>
      </c>
      <c r="D242" s="10">
        <f t="shared" si="24"/>
        <v>0</v>
      </c>
      <c r="E242" s="21"/>
      <c r="F242"/>
      <c r="G242"/>
      <c r="H242"/>
      <c r="I242"/>
      <c r="J242"/>
      <c r="K242"/>
      <c r="L242"/>
    </row>
    <row r="243" spans="1:15" s="29" customFormat="1" x14ac:dyDescent="0.25">
      <c r="A243" s="9" t="s">
        <v>166</v>
      </c>
      <c r="B243" s="11">
        <v>804941.67</v>
      </c>
      <c r="C243" s="11">
        <v>790320.73</v>
      </c>
      <c r="D243" s="10">
        <f t="shared" si="24"/>
        <v>14620.940000000061</v>
      </c>
      <c r="E243" s="21">
        <f t="shared" si="27"/>
        <v>1.8500008218182584</v>
      </c>
      <c r="F243"/>
      <c r="G243"/>
      <c r="H243"/>
      <c r="I243"/>
      <c r="J243"/>
      <c r="K243"/>
      <c r="L243"/>
    </row>
    <row r="244" spans="1:15" s="29" customFormat="1" x14ac:dyDescent="0.25">
      <c r="A244" s="9" t="s">
        <v>167</v>
      </c>
      <c r="B244" s="11">
        <v>0</v>
      </c>
      <c r="C244" s="11">
        <v>628179.68999999994</v>
      </c>
      <c r="D244" s="10">
        <f t="shared" si="24"/>
        <v>-628179.68999999994</v>
      </c>
      <c r="E244" s="21">
        <f t="shared" si="27"/>
        <v>-100</v>
      </c>
      <c r="F244"/>
      <c r="G244"/>
      <c r="H244"/>
      <c r="I244"/>
      <c r="J244"/>
      <c r="K244"/>
      <c r="L244"/>
    </row>
    <row r="245" spans="1:15" s="29" customFormat="1" x14ac:dyDescent="0.25">
      <c r="A245" s="2" t="s">
        <v>362</v>
      </c>
      <c r="B245" s="7">
        <f>SUM(B246:B254)</f>
        <v>6577167.7700000005</v>
      </c>
      <c r="C245" s="7">
        <f>SUM(C246:C254)</f>
        <v>4951799.0199999996</v>
      </c>
      <c r="D245" s="8">
        <f t="shared" ref="D245:D280" si="28">B245-C245</f>
        <v>1625368.7500000009</v>
      </c>
      <c r="E245" s="20">
        <f>D245/C245*100</f>
        <v>32.823802893357353</v>
      </c>
      <c r="F245"/>
      <c r="G245"/>
      <c r="H245"/>
      <c r="I245"/>
      <c r="J245"/>
      <c r="K245"/>
      <c r="L245"/>
    </row>
    <row r="246" spans="1:15" s="29" customFormat="1" x14ac:dyDescent="0.25">
      <c r="A246" s="9" t="s">
        <v>168</v>
      </c>
      <c r="B246" s="11">
        <v>3657686.99</v>
      </c>
      <c r="C246" s="11">
        <v>3167775.54</v>
      </c>
      <c r="D246" s="10">
        <f t="shared" si="28"/>
        <v>489911.45000000019</v>
      </c>
      <c r="E246" s="21">
        <f>D246/C246*100</f>
        <v>15.465472342147077</v>
      </c>
      <c r="F246"/>
      <c r="G246"/>
      <c r="H246"/>
      <c r="I246"/>
      <c r="J246"/>
      <c r="K246"/>
      <c r="L246"/>
    </row>
    <row r="247" spans="1:15" s="29" customFormat="1" x14ac:dyDescent="0.25">
      <c r="A247" s="9" t="s">
        <v>169</v>
      </c>
      <c r="B247" s="11">
        <v>6433</v>
      </c>
      <c r="C247" s="11">
        <v>71876.81</v>
      </c>
      <c r="D247" s="10">
        <f t="shared" si="28"/>
        <v>-65443.81</v>
      </c>
      <c r="E247" s="21">
        <f>D247/C247*100</f>
        <v>-91.049964515676194</v>
      </c>
      <c r="F247"/>
      <c r="G247"/>
      <c r="H247"/>
      <c r="I247"/>
      <c r="J247"/>
      <c r="K247"/>
      <c r="L247"/>
    </row>
    <row r="248" spans="1:15" s="29" customFormat="1" x14ac:dyDescent="0.25">
      <c r="A248" s="9" t="s">
        <v>170</v>
      </c>
      <c r="B248" s="11">
        <v>62469.54</v>
      </c>
      <c r="C248" s="11">
        <v>6965.87</v>
      </c>
      <c r="D248" s="10">
        <f t="shared" si="28"/>
        <v>55503.67</v>
      </c>
      <c r="E248" s="21">
        <f>D248/C248*100</f>
        <v>796.79451382239404</v>
      </c>
      <c r="F248"/>
      <c r="G248"/>
      <c r="H248"/>
      <c r="I248"/>
      <c r="J248"/>
      <c r="K248"/>
      <c r="L248"/>
      <c r="N248" s="29" t="s">
        <v>406</v>
      </c>
      <c r="O248" s="33">
        <f>SUM(K248-K249)</f>
        <v>0</v>
      </c>
    </row>
    <row r="249" spans="1:15" s="29" customFormat="1" x14ac:dyDescent="0.25">
      <c r="A249" s="9" t="s">
        <v>171</v>
      </c>
      <c r="B249" s="11">
        <v>2682783.4300000002</v>
      </c>
      <c r="C249" s="11">
        <v>1540574.03</v>
      </c>
      <c r="D249" s="10">
        <f t="shared" si="28"/>
        <v>1142209.4000000001</v>
      </c>
      <c r="E249" s="21">
        <f>D249/C249*100</f>
        <v>74.141805441183521</v>
      </c>
      <c r="F249"/>
      <c r="G249"/>
      <c r="H249"/>
      <c r="I249"/>
      <c r="J249"/>
      <c r="K249"/>
      <c r="L249"/>
    </row>
    <row r="250" spans="1:15" s="29" customFormat="1" hidden="1" x14ac:dyDescent="0.25">
      <c r="A250" s="9" t="s">
        <v>172</v>
      </c>
      <c r="B250" s="11"/>
      <c r="C250" s="11">
        <v>0</v>
      </c>
      <c r="D250" s="10">
        <f t="shared" si="28"/>
        <v>0</v>
      </c>
      <c r="E250" s="21"/>
      <c r="F250"/>
      <c r="G250"/>
      <c r="H250"/>
      <c r="I250"/>
      <c r="J250"/>
      <c r="K250"/>
      <c r="L250"/>
    </row>
    <row r="251" spans="1:15" s="29" customFormat="1" x14ac:dyDescent="0.25">
      <c r="A251" s="9" t="s">
        <v>173</v>
      </c>
      <c r="B251" s="11">
        <v>94819.02</v>
      </c>
      <c r="C251" s="11">
        <v>62744.51</v>
      </c>
      <c r="D251" s="10">
        <f t="shared" si="28"/>
        <v>32074.510000000002</v>
      </c>
      <c r="E251" s="21">
        <f>D251/C251*100</f>
        <v>51.119229395527988</v>
      </c>
      <c r="F251"/>
      <c r="G251"/>
      <c r="H251"/>
      <c r="I251"/>
      <c r="J251"/>
      <c r="K251"/>
      <c r="L251"/>
    </row>
    <row r="252" spans="1:15" s="29" customFormat="1" x14ac:dyDescent="0.25">
      <c r="A252" s="9" t="s">
        <v>174</v>
      </c>
      <c r="B252" s="11">
        <v>72975.789999999994</v>
      </c>
      <c r="C252" s="11">
        <v>101862.26</v>
      </c>
      <c r="D252" s="10">
        <f t="shared" si="28"/>
        <v>-28886.47</v>
      </c>
      <c r="E252" s="21">
        <f>D252/C252*100</f>
        <v>-28.358363539155722</v>
      </c>
      <c r="F252"/>
      <c r="G252"/>
      <c r="H252"/>
      <c r="I252"/>
      <c r="J252"/>
      <c r="K252"/>
      <c r="L252"/>
    </row>
    <row r="253" spans="1:15" s="29" customFormat="1" hidden="1" x14ac:dyDescent="0.25">
      <c r="A253" s="9" t="s">
        <v>175</v>
      </c>
      <c r="B253" s="11">
        <v>0</v>
      </c>
      <c r="C253" s="11">
        <v>0</v>
      </c>
      <c r="D253" s="10">
        <f t="shared" si="28"/>
        <v>0</v>
      </c>
      <c r="E253" s="21"/>
      <c r="F253"/>
      <c r="G253"/>
      <c r="H253"/>
      <c r="I253"/>
      <c r="J253"/>
      <c r="K253"/>
      <c r="L253"/>
    </row>
    <row r="254" spans="1:15" s="29" customFormat="1" hidden="1" x14ac:dyDescent="0.25">
      <c r="A254" s="9" t="s">
        <v>176</v>
      </c>
      <c r="B254" s="11">
        <v>0</v>
      </c>
      <c r="C254" s="11">
        <v>0</v>
      </c>
      <c r="D254" s="10">
        <f t="shared" si="28"/>
        <v>0</v>
      </c>
      <c r="E254" s="21"/>
      <c r="F254"/>
      <c r="G254"/>
      <c r="H254"/>
      <c r="I254"/>
      <c r="J254"/>
      <c r="K254"/>
      <c r="L254"/>
    </row>
    <row r="255" spans="1:15" s="29" customFormat="1" ht="27.95" customHeight="1" x14ac:dyDescent="0.25">
      <c r="A255" s="13" t="s">
        <v>281</v>
      </c>
      <c r="B255" s="15">
        <v>2022</v>
      </c>
      <c r="C255" s="15">
        <v>2021</v>
      </c>
      <c r="D255" s="16" t="s">
        <v>407</v>
      </c>
      <c r="E255" s="19" t="s">
        <v>0</v>
      </c>
      <c r="F255"/>
      <c r="G255"/>
      <c r="H255"/>
      <c r="I255"/>
      <c r="J255"/>
      <c r="K255"/>
      <c r="L255"/>
    </row>
    <row r="256" spans="1:15" s="29" customFormat="1" x14ac:dyDescent="0.25">
      <c r="A256" s="2" t="s">
        <v>297</v>
      </c>
      <c r="B256" s="7">
        <f>SUM(B257:B317)+SUM(B319:B383)+SUM(B385:B394)</f>
        <v>63809406.98999998</v>
      </c>
      <c r="C256" s="7">
        <f>SUM(C257:C280)+SUM(C281:C330)+SUM(C331:C383)+SUM(C385:C394)</f>
        <v>54193429.839999996</v>
      </c>
      <c r="D256" s="8">
        <f t="shared" si="28"/>
        <v>9615977.1499999836</v>
      </c>
      <c r="E256" s="20">
        <f>D256/C256*100</f>
        <v>17.743806174272553</v>
      </c>
      <c r="F256" s="17"/>
      <c r="G256" s="17"/>
      <c r="H256"/>
      <c r="I256"/>
      <c r="J256"/>
      <c r="K256"/>
      <c r="L256"/>
    </row>
    <row r="257" spans="1:12" s="29" customFormat="1" hidden="1" x14ac:dyDescent="0.25">
      <c r="A257" s="9" t="s">
        <v>318</v>
      </c>
      <c r="B257" s="11">
        <v>0</v>
      </c>
      <c r="C257" s="11">
        <v>0</v>
      </c>
      <c r="D257" s="10">
        <f t="shared" si="28"/>
        <v>0</v>
      </c>
      <c r="E257" s="21"/>
      <c r="F257"/>
      <c r="G257"/>
      <c r="H257"/>
      <c r="I257"/>
      <c r="J257"/>
      <c r="K257"/>
      <c r="L257"/>
    </row>
    <row r="258" spans="1:12" s="29" customFormat="1" hidden="1" x14ac:dyDescent="0.25">
      <c r="A258" s="9" t="s">
        <v>177</v>
      </c>
      <c r="B258" s="11">
        <v>0</v>
      </c>
      <c r="C258" s="11">
        <v>0</v>
      </c>
      <c r="D258" s="10">
        <f t="shared" si="28"/>
        <v>0</v>
      </c>
      <c r="E258" s="21"/>
      <c r="F258"/>
      <c r="G258"/>
      <c r="H258"/>
      <c r="I258"/>
      <c r="J258"/>
      <c r="K258"/>
      <c r="L258"/>
    </row>
    <row r="259" spans="1:12" s="29" customFormat="1" hidden="1" x14ac:dyDescent="0.25">
      <c r="A259" s="9" t="s">
        <v>178</v>
      </c>
      <c r="B259" s="11">
        <v>0</v>
      </c>
      <c r="C259" s="11">
        <v>0</v>
      </c>
      <c r="D259" s="10">
        <f t="shared" si="28"/>
        <v>0</v>
      </c>
      <c r="E259" s="21"/>
      <c r="F259"/>
      <c r="G259"/>
      <c r="H259"/>
      <c r="I259"/>
      <c r="J259"/>
      <c r="K259"/>
      <c r="L259"/>
    </row>
    <row r="260" spans="1:12" s="29" customFormat="1" hidden="1" x14ac:dyDescent="0.25">
      <c r="A260" s="9" t="s">
        <v>179</v>
      </c>
      <c r="B260" s="11">
        <v>0</v>
      </c>
      <c r="C260" s="11">
        <v>0</v>
      </c>
      <c r="D260" s="10">
        <f t="shared" si="28"/>
        <v>0</v>
      </c>
      <c r="E260" s="21"/>
      <c r="F260"/>
      <c r="G260"/>
      <c r="H260"/>
      <c r="I260"/>
      <c r="J260"/>
      <c r="K260"/>
      <c r="L260"/>
    </row>
    <row r="261" spans="1:12" s="29" customFormat="1" hidden="1" x14ac:dyDescent="0.25">
      <c r="A261" s="9" t="s">
        <v>180</v>
      </c>
      <c r="B261" s="11">
        <v>0</v>
      </c>
      <c r="C261" s="11">
        <v>0</v>
      </c>
      <c r="D261" s="10">
        <f t="shared" si="28"/>
        <v>0</v>
      </c>
      <c r="E261" s="21"/>
      <c r="F261"/>
      <c r="G261"/>
      <c r="H261"/>
      <c r="I261"/>
      <c r="J261"/>
      <c r="K261"/>
      <c r="L261"/>
    </row>
    <row r="262" spans="1:12" s="29" customFormat="1" x14ac:dyDescent="0.25">
      <c r="A262" s="9" t="s">
        <v>319</v>
      </c>
      <c r="B262" s="11">
        <v>20081769.390000001</v>
      </c>
      <c r="C262" s="11">
        <v>17410600.359999999</v>
      </c>
      <c r="D262" s="10">
        <f t="shared" si="28"/>
        <v>2671169.0300000012</v>
      </c>
      <c r="E262" s="21">
        <f t="shared" ref="E262:E274" si="29">D262/C262*100</f>
        <v>15.34219943464374</v>
      </c>
      <c r="F262"/>
      <c r="G262"/>
      <c r="H262"/>
      <c r="I262"/>
      <c r="J262"/>
      <c r="K262"/>
      <c r="L262"/>
    </row>
    <row r="263" spans="1:12" s="29" customFormat="1" hidden="1" x14ac:dyDescent="0.25">
      <c r="A263" s="9" t="s">
        <v>320</v>
      </c>
      <c r="B263" s="11">
        <v>0</v>
      </c>
      <c r="C263" s="11">
        <v>0</v>
      </c>
      <c r="D263" s="10">
        <f t="shared" si="28"/>
        <v>0</v>
      </c>
      <c r="E263" s="21" t="e">
        <f t="shared" si="29"/>
        <v>#DIV/0!</v>
      </c>
      <c r="F263"/>
      <c r="G263"/>
      <c r="H263"/>
      <c r="I263"/>
      <c r="J263"/>
      <c r="K263"/>
      <c r="L263"/>
    </row>
    <row r="264" spans="1:12" s="29" customFormat="1" x14ac:dyDescent="0.25">
      <c r="A264" s="9" t="s">
        <v>321</v>
      </c>
      <c r="B264" s="11">
        <v>5208977.62</v>
      </c>
      <c r="C264" s="11">
        <v>5178851.6100000003</v>
      </c>
      <c r="D264" s="10">
        <f t="shared" si="28"/>
        <v>30126.009999999776</v>
      </c>
      <c r="E264" s="21">
        <f t="shared" si="29"/>
        <v>0.58171216842414553</v>
      </c>
      <c r="F264"/>
      <c r="G264"/>
      <c r="H264"/>
      <c r="I264"/>
      <c r="J264"/>
      <c r="K264"/>
      <c r="L264"/>
    </row>
    <row r="265" spans="1:12" s="29" customFormat="1" x14ac:dyDescent="0.25">
      <c r="A265" s="9" t="s">
        <v>322</v>
      </c>
      <c r="B265" s="11">
        <v>2153693.29</v>
      </c>
      <c r="C265" s="11">
        <v>1901266.04</v>
      </c>
      <c r="D265" s="10">
        <f t="shared" si="28"/>
        <v>252427.25</v>
      </c>
      <c r="E265" s="21">
        <f t="shared" si="29"/>
        <v>13.276797917244659</v>
      </c>
      <c r="F265"/>
      <c r="G265"/>
      <c r="H265"/>
      <c r="I265"/>
      <c r="J265"/>
      <c r="K265"/>
      <c r="L265"/>
    </row>
    <row r="266" spans="1:12" s="29" customFormat="1" x14ac:dyDescent="0.25">
      <c r="A266" s="9" t="s">
        <v>323</v>
      </c>
      <c r="B266" s="11">
        <v>28136</v>
      </c>
      <c r="C266" s="11">
        <v>87925.43</v>
      </c>
      <c r="D266" s="10">
        <f t="shared" si="28"/>
        <v>-59789.429999999993</v>
      </c>
      <c r="E266" s="21">
        <f t="shared" si="29"/>
        <v>-68.000156496249147</v>
      </c>
      <c r="F266"/>
      <c r="G266"/>
      <c r="H266"/>
      <c r="I266"/>
      <c r="J266"/>
      <c r="K266"/>
      <c r="L266"/>
    </row>
    <row r="267" spans="1:12" s="29" customFormat="1" x14ac:dyDescent="0.25">
      <c r="A267" s="9" t="s">
        <v>324</v>
      </c>
      <c r="B267" s="11">
        <v>131455.24</v>
      </c>
      <c r="C267" s="11">
        <v>112808.92</v>
      </c>
      <c r="D267" s="10">
        <f t="shared" si="28"/>
        <v>18646.319999999992</v>
      </c>
      <c r="E267" s="21">
        <f t="shared" si="29"/>
        <v>16.529118442052273</v>
      </c>
      <c r="F267"/>
      <c r="G267"/>
      <c r="H267"/>
      <c r="I267"/>
      <c r="J267"/>
      <c r="K267"/>
      <c r="L267"/>
    </row>
    <row r="268" spans="1:12" s="29" customFormat="1" x14ac:dyDescent="0.25">
      <c r="A268" s="9" t="s">
        <v>181</v>
      </c>
      <c r="B268" s="11">
        <v>77449.47</v>
      </c>
      <c r="C268" s="11">
        <v>85617.62</v>
      </c>
      <c r="D268" s="10">
        <f t="shared" si="28"/>
        <v>-8168.1499999999942</v>
      </c>
      <c r="E268" s="21">
        <f t="shared" si="29"/>
        <v>-9.5402675290436658</v>
      </c>
      <c r="F268"/>
      <c r="G268"/>
      <c r="H268"/>
      <c r="I268"/>
      <c r="J268"/>
      <c r="K268"/>
      <c r="L268"/>
    </row>
    <row r="269" spans="1:12" s="29" customFormat="1" x14ac:dyDescent="0.25">
      <c r="A269" s="9" t="s">
        <v>182</v>
      </c>
      <c r="B269" s="11">
        <v>6780</v>
      </c>
      <c r="C269" s="11">
        <v>10535.78</v>
      </c>
      <c r="D269" s="10">
        <f t="shared" si="28"/>
        <v>-3755.7800000000007</v>
      </c>
      <c r="E269" s="21">
        <f t="shared" si="29"/>
        <v>-35.647859009964144</v>
      </c>
      <c r="F269"/>
      <c r="G269"/>
      <c r="H269"/>
      <c r="I269"/>
      <c r="J269"/>
      <c r="K269"/>
      <c r="L269"/>
    </row>
    <row r="270" spans="1:12" s="29" customFormat="1" x14ac:dyDescent="0.25">
      <c r="A270" s="9" t="s">
        <v>325</v>
      </c>
      <c r="B270" s="11">
        <v>6462973.3200000003</v>
      </c>
      <c r="C270" s="11">
        <v>5471658.3499999996</v>
      </c>
      <c r="D270" s="10">
        <f t="shared" si="28"/>
        <v>991314.97000000067</v>
      </c>
      <c r="E270" s="21">
        <f t="shared" si="29"/>
        <v>18.11726731805177</v>
      </c>
      <c r="F270"/>
      <c r="G270"/>
      <c r="H270"/>
      <c r="I270"/>
      <c r="J270"/>
      <c r="K270"/>
      <c r="L270"/>
    </row>
    <row r="271" spans="1:12" s="29" customFormat="1" hidden="1" x14ac:dyDescent="0.25">
      <c r="A271" s="9" t="s">
        <v>326</v>
      </c>
      <c r="B271" s="11">
        <v>0</v>
      </c>
      <c r="C271" s="11">
        <v>0</v>
      </c>
      <c r="D271" s="10">
        <f t="shared" si="28"/>
        <v>0</v>
      </c>
      <c r="E271" s="21" t="e">
        <f t="shared" si="29"/>
        <v>#DIV/0!</v>
      </c>
      <c r="F271"/>
      <c r="G271"/>
      <c r="H271"/>
      <c r="I271"/>
      <c r="J271"/>
      <c r="K271"/>
      <c r="L271"/>
    </row>
    <row r="272" spans="1:12" s="29" customFormat="1" x14ac:dyDescent="0.25">
      <c r="A272" s="9" t="s">
        <v>183</v>
      </c>
      <c r="B272" s="11">
        <v>469887.58</v>
      </c>
      <c r="C272" s="11">
        <v>397971.9</v>
      </c>
      <c r="D272" s="10">
        <f t="shared" si="28"/>
        <v>71915.679999999993</v>
      </c>
      <c r="E272" s="21">
        <f t="shared" si="29"/>
        <v>18.070542166419283</v>
      </c>
      <c r="F272"/>
      <c r="G272"/>
      <c r="H272"/>
      <c r="I272"/>
      <c r="J272"/>
      <c r="K272"/>
      <c r="L272"/>
    </row>
    <row r="273" spans="1:12" s="29" customFormat="1" x14ac:dyDescent="0.25">
      <c r="A273" s="9" t="s">
        <v>184</v>
      </c>
      <c r="B273" s="11">
        <v>1965179.82</v>
      </c>
      <c r="C273" s="11">
        <v>1954803.56</v>
      </c>
      <c r="D273" s="10">
        <f t="shared" si="28"/>
        <v>10376.260000000009</v>
      </c>
      <c r="E273" s="21">
        <f t="shared" si="29"/>
        <v>0.53080832326701965</v>
      </c>
      <c r="F273"/>
      <c r="G273"/>
      <c r="H273"/>
      <c r="I273"/>
      <c r="J273"/>
      <c r="K273"/>
      <c r="L273"/>
    </row>
    <row r="274" spans="1:12" s="29" customFormat="1" x14ac:dyDescent="0.25">
      <c r="A274" s="9" t="s">
        <v>185</v>
      </c>
      <c r="B274" s="11">
        <v>136785.73000000001</v>
      </c>
      <c r="C274" s="11">
        <v>120395.67</v>
      </c>
      <c r="D274" s="10">
        <f t="shared" si="28"/>
        <v>16390.060000000012</v>
      </c>
      <c r="E274" s="21">
        <f t="shared" si="29"/>
        <v>13.613496232879482</v>
      </c>
      <c r="F274"/>
      <c r="G274"/>
      <c r="H274"/>
      <c r="I274"/>
      <c r="J274"/>
      <c r="K274"/>
      <c r="L274"/>
    </row>
    <row r="275" spans="1:12" s="29" customFormat="1" x14ac:dyDescent="0.25">
      <c r="A275" s="9" t="s">
        <v>186</v>
      </c>
      <c r="B275" s="11">
        <v>3177243.82</v>
      </c>
      <c r="C275" s="11">
        <v>3195502.09</v>
      </c>
      <c r="D275" s="10">
        <f t="shared" si="28"/>
        <v>-18258.270000000019</v>
      </c>
      <c r="E275" s="21">
        <f t="shared" ref="E275:E310" si="30">D275/C275*100</f>
        <v>-0.5713740590919163</v>
      </c>
      <c r="F275"/>
      <c r="G275"/>
      <c r="H275"/>
      <c r="I275"/>
      <c r="J275"/>
      <c r="K275"/>
      <c r="L275"/>
    </row>
    <row r="276" spans="1:12" s="29" customFormat="1" x14ac:dyDescent="0.25">
      <c r="A276" s="9" t="s">
        <v>363</v>
      </c>
      <c r="B276" s="11">
        <v>1017294.2</v>
      </c>
      <c r="C276" s="11">
        <v>1020313.25</v>
      </c>
      <c r="D276" s="10">
        <f t="shared" si="28"/>
        <v>-3019.0500000000466</v>
      </c>
      <c r="E276" s="21">
        <f t="shared" si="30"/>
        <v>-0.29589442261972454</v>
      </c>
      <c r="F276"/>
      <c r="G276"/>
      <c r="H276"/>
      <c r="I276"/>
      <c r="J276"/>
      <c r="K276"/>
      <c r="L276"/>
    </row>
    <row r="277" spans="1:12" s="29" customFormat="1" x14ac:dyDescent="0.25">
      <c r="A277" s="9" t="s">
        <v>187</v>
      </c>
      <c r="B277" s="11">
        <v>620813.73</v>
      </c>
      <c r="C277" s="11">
        <v>570900.63</v>
      </c>
      <c r="D277" s="10">
        <f t="shared" si="28"/>
        <v>49913.099999999977</v>
      </c>
      <c r="E277" s="21">
        <f t="shared" si="30"/>
        <v>8.7428700157503734</v>
      </c>
      <c r="F277"/>
      <c r="G277"/>
      <c r="H277"/>
      <c r="I277"/>
      <c r="J277"/>
      <c r="K277"/>
      <c r="L277"/>
    </row>
    <row r="278" spans="1:12" s="29" customFormat="1" x14ac:dyDescent="0.25">
      <c r="A278" s="9" t="s">
        <v>345</v>
      </c>
      <c r="B278" s="11">
        <v>821.14</v>
      </c>
      <c r="C278" s="11">
        <v>0</v>
      </c>
      <c r="D278" s="10">
        <f t="shared" si="28"/>
        <v>821.14</v>
      </c>
      <c r="E278" s="21"/>
      <c r="F278"/>
      <c r="G278"/>
      <c r="H278"/>
      <c r="I278"/>
      <c r="J278"/>
      <c r="K278"/>
      <c r="L278"/>
    </row>
    <row r="279" spans="1:12" s="29" customFormat="1" x14ac:dyDescent="0.25">
      <c r="A279" s="9" t="s">
        <v>409</v>
      </c>
      <c r="B279" s="11">
        <v>96790.38</v>
      </c>
      <c r="C279" s="11">
        <v>0</v>
      </c>
      <c r="D279" s="10">
        <f t="shared" si="28"/>
        <v>96790.38</v>
      </c>
      <c r="E279" s="21"/>
      <c r="F279"/>
      <c r="G279"/>
      <c r="H279"/>
      <c r="I279"/>
      <c r="J279"/>
      <c r="K279"/>
      <c r="L279"/>
    </row>
    <row r="280" spans="1:12" s="29" customFormat="1" ht="15" customHeight="1" x14ac:dyDescent="0.25">
      <c r="A280" s="9" t="s">
        <v>410</v>
      </c>
      <c r="B280" s="11">
        <v>243000</v>
      </c>
      <c r="C280" s="11">
        <v>0</v>
      </c>
      <c r="D280" s="10">
        <f t="shared" si="28"/>
        <v>243000</v>
      </c>
      <c r="E280" s="21"/>
      <c r="F280"/>
      <c r="G280"/>
      <c r="H280"/>
      <c r="I280"/>
      <c r="J280"/>
      <c r="K280"/>
      <c r="L280"/>
    </row>
    <row r="281" spans="1:12" s="29" customFormat="1" x14ac:dyDescent="0.25">
      <c r="A281" s="9" t="s">
        <v>188</v>
      </c>
      <c r="B281" s="11">
        <v>67692.62</v>
      </c>
      <c r="C281" s="11">
        <v>33463.75</v>
      </c>
      <c r="D281" s="10">
        <f t="shared" ref="D281:D310" si="31">B281-C281</f>
        <v>34228.869999999995</v>
      </c>
      <c r="E281" s="21">
        <f t="shared" si="30"/>
        <v>102.28641440364572</v>
      </c>
      <c r="F281" s="17"/>
      <c r="G281"/>
      <c r="H281"/>
      <c r="I281"/>
      <c r="J281"/>
      <c r="K281"/>
      <c r="L281"/>
    </row>
    <row r="282" spans="1:12" s="29" customFormat="1" x14ac:dyDescent="0.25">
      <c r="A282" s="9" t="s">
        <v>189</v>
      </c>
      <c r="B282" s="11">
        <v>116321.36</v>
      </c>
      <c r="C282" s="11">
        <v>178650.86</v>
      </c>
      <c r="D282" s="10">
        <f t="shared" si="31"/>
        <v>-62329.499999999985</v>
      </c>
      <c r="E282" s="21">
        <f t="shared" si="30"/>
        <v>-34.889000814213823</v>
      </c>
      <c r="F282"/>
      <c r="G282"/>
      <c r="H282"/>
      <c r="I282"/>
      <c r="J282"/>
      <c r="K282"/>
      <c r="L282"/>
    </row>
    <row r="283" spans="1:12" s="29" customFormat="1" x14ac:dyDescent="0.25">
      <c r="A283" s="9" t="s">
        <v>190</v>
      </c>
      <c r="B283" s="11">
        <v>5567.48</v>
      </c>
      <c r="C283" s="11">
        <v>1250.56</v>
      </c>
      <c r="D283" s="10">
        <f t="shared" si="31"/>
        <v>4316.92</v>
      </c>
      <c r="E283" s="21">
        <f t="shared" si="30"/>
        <v>345.19895087001026</v>
      </c>
      <c r="F283"/>
      <c r="G283"/>
      <c r="H283"/>
      <c r="I283"/>
      <c r="J283"/>
      <c r="K283"/>
      <c r="L283"/>
    </row>
    <row r="284" spans="1:12" s="29" customFormat="1" x14ac:dyDescent="0.25">
      <c r="A284" s="9" t="s">
        <v>191</v>
      </c>
      <c r="B284" s="11">
        <v>7751.38</v>
      </c>
      <c r="C284" s="11">
        <v>4291.58</v>
      </c>
      <c r="D284" s="10">
        <f t="shared" si="31"/>
        <v>3459.8</v>
      </c>
      <c r="E284" s="21">
        <f t="shared" si="30"/>
        <v>80.618327049711297</v>
      </c>
      <c r="F284"/>
      <c r="G284"/>
      <c r="H284"/>
      <c r="I284"/>
      <c r="J284"/>
      <c r="K284"/>
      <c r="L284"/>
    </row>
    <row r="285" spans="1:12" s="29" customFormat="1" x14ac:dyDescent="0.25">
      <c r="A285" s="9" t="s">
        <v>192</v>
      </c>
      <c r="B285" s="11">
        <v>2042588.2</v>
      </c>
      <c r="C285" s="11">
        <v>1913332.8</v>
      </c>
      <c r="D285" s="10">
        <f t="shared" si="31"/>
        <v>129255.39999999991</v>
      </c>
      <c r="E285" s="21">
        <f t="shared" si="30"/>
        <v>6.755510593870544</v>
      </c>
      <c r="F285"/>
      <c r="G285"/>
      <c r="H285"/>
      <c r="I285"/>
      <c r="J285"/>
      <c r="K285"/>
      <c r="L285"/>
    </row>
    <row r="286" spans="1:12" s="29" customFormat="1" x14ac:dyDescent="0.25">
      <c r="A286" s="9" t="s">
        <v>327</v>
      </c>
      <c r="B286" s="11">
        <v>877.38</v>
      </c>
      <c r="C286" s="11">
        <v>3417.66</v>
      </c>
      <c r="D286" s="10">
        <f t="shared" si="31"/>
        <v>-2540.2799999999997</v>
      </c>
      <c r="E286" s="21">
        <f t="shared" si="30"/>
        <v>-74.328049015993386</v>
      </c>
      <c r="F286"/>
      <c r="G286"/>
      <c r="H286"/>
      <c r="I286"/>
      <c r="J286"/>
      <c r="K286"/>
      <c r="L286"/>
    </row>
    <row r="287" spans="1:12" s="29" customFormat="1" x14ac:dyDescent="0.25">
      <c r="A287" s="9" t="s">
        <v>193</v>
      </c>
      <c r="B287" s="11">
        <v>209706.71</v>
      </c>
      <c r="C287" s="11">
        <v>368254.47</v>
      </c>
      <c r="D287" s="10">
        <f t="shared" si="31"/>
        <v>-158547.75999999998</v>
      </c>
      <c r="E287" s="21">
        <f t="shared" si="30"/>
        <v>-43.053858925324107</v>
      </c>
      <c r="F287"/>
      <c r="G287"/>
      <c r="H287"/>
      <c r="I287"/>
      <c r="J287"/>
      <c r="K287"/>
      <c r="L287"/>
    </row>
    <row r="288" spans="1:12" s="29" customFormat="1" x14ac:dyDescent="0.25">
      <c r="A288" s="9" t="s">
        <v>194</v>
      </c>
      <c r="B288" s="11">
        <v>156.04</v>
      </c>
      <c r="C288" s="11">
        <v>7</v>
      </c>
      <c r="D288" s="10">
        <f t="shared" si="31"/>
        <v>149.04</v>
      </c>
      <c r="E288" s="21">
        <f t="shared" si="30"/>
        <v>2129.1428571428573</v>
      </c>
      <c r="F288" s="17"/>
      <c r="G288"/>
      <c r="H288"/>
      <c r="I288"/>
      <c r="J288"/>
      <c r="K288"/>
      <c r="L288"/>
    </row>
    <row r="289" spans="1:12" s="29" customFormat="1" x14ac:dyDescent="0.25">
      <c r="A289" s="9" t="s">
        <v>195</v>
      </c>
      <c r="B289" s="11">
        <v>3597.03</v>
      </c>
      <c r="C289" s="11">
        <v>1261.3599999999999</v>
      </c>
      <c r="D289" s="10">
        <f t="shared" si="31"/>
        <v>2335.67</v>
      </c>
      <c r="E289" s="21">
        <f t="shared" si="30"/>
        <v>185.1707680598719</v>
      </c>
      <c r="F289"/>
      <c r="G289"/>
      <c r="H289"/>
      <c r="I289"/>
      <c r="J289"/>
      <c r="K289"/>
      <c r="L289"/>
    </row>
    <row r="290" spans="1:12" s="29" customFormat="1" x14ac:dyDescent="0.25">
      <c r="A290" s="9" t="s">
        <v>196</v>
      </c>
      <c r="B290" s="11">
        <v>4823</v>
      </c>
      <c r="C290" s="11">
        <v>626.66999999999996</v>
      </c>
      <c r="D290" s="10">
        <f t="shared" si="31"/>
        <v>4196.33</v>
      </c>
      <c r="E290" s="21">
        <f t="shared" si="30"/>
        <v>669.62356583209669</v>
      </c>
      <c r="F290"/>
      <c r="G290"/>
      <c r="H290"/>
      <c r="I290"/>
      <c r="J290"/>
      <c r="K290"/>
      <c r="L290"/>
    </row>
    <row r="291" spans="1:12" s="29" customFormat="1" x14ac:dyDescent="0.25">
      <c r="A291" s="9" t="s">
        <v>197</v>
      </c>
      <c r="B291" s="11">
        <v>4527.8100000000004</v>
      </c>
      <c r="C291" s="11">
        <v>42669.59</v>
      </c>
      <c r="D291" s="10">
        <f t="shared" si="31"/>
        <v>-38141.78</v>
      </c>
      <c r="E291" s="21">
        <f t="shared" si="30"/>
        <v>-89.388672354245742</v>
      </c>
      <c r="F291"/>
      <c r="G291"/>
      <c r="H291"/>
      <c r="I291"/>
      <c r="J291"/>
      <c r="K291"/>
      <c r="L291"/>
    </row>
    <row r="292" spans="1:12" s="29" customFormat="1" x14ac:dyDescent="0.25">
      <c r="A292" s="9" t="s">
        <v>198</v>
      </c>
      <c r="B292" s="11">
        <v>14996.01</v>
      </c>
      <c r="C292" s="11">
        <v>14937.58</v>
      </c>
      <c r="D292" s="10">
        <f t="shared" si="31"/>
        <v>58.430000000000291</v>
      </c>
      <c r="E292" s="21">
        <f t="shared" si="30"/>
        <v>0.39116108499502789</v>
      </c>
      <c r="F292"/>
      <c r="G292"/>
      <c r="H292"/>
      <c r="I292"/>
      <c r="J292"/>
      <c r="K292"/>
      <c r="L292"/>
    </row>
    <row r="293" spans="1:12" s="29" customFormat="1" x14ac:dyDescent="0.25">
      <c r="A293" s="9" t="s">
        <v>199</v>
      </c>
      <c r="B293" s="11">
        <v>925.55</v>
      </c>
      <c r="C293" s="11">
        <v>74.23</v>
      </c>
      <c r="D293" s="10">
        <f t="shared" si="31"/>
        <v>851.31999999999994</v>
      </c>
      <c r="E293" s="21">
        <f t="shared" si="30"/>
        <v>1146.8678431900848</v>
      </c>
      <c r="F293"/>
      <c r="G293"/>
      <c r="H293"/>
      <c r="I293"/>
      <c r="J293"/>
      <c r="K293"/>
      <c r="L293"/>
    </row>
    <row r="294" spans="1:12" s="29" customFormat="1" x14ac:dyDescent="0.25">
      <c r="A294" s="9" t="s">
        <v>200</v>
      </c>
      <c r="B294" s="11">
        <v>8738.69</v>
      </c>
      <c r="C294" s="11">
        <v>5803.84</v>
      </c>
      <c r="D294" s="10">
        <f t="shared" si="31"/>
        <v>2934.8500000000004</v>
      </c>
      <c r="E294" s="21">
        <f t="shared" si="30"/>
        <v>50.567382974030991</v>
      </c>
      <c r="F294"/>
      <c r="G294"/>
      <c r="H294"/>
      <c r="I294"/>
      <c r="J294"/>
      <c r="K294"/>
      <c r="L294"/>
    </row>
    <row r="295" spans="1:12" s="29" customFormat="1" x14ac:dyDescent="0.25">
      <c r="A295" s="9" t="s">
        <v>201</v>
      </c>
      <c r="B295" s="11">
        <v>152665.66</v>
      </c>
      <c r="C295" s="11">
        <v>178297.15</v>
      </c>
      <c r="D295" s="10">
        <f t="shared" si="31"/>
        <v>-25631.489999999991</v>
      </c>
      <c r="E295" s="21">
        <f t="shared" si="30"/>
        <v>-14.37571492309327</v>
      </c>
      <c r="F295"/>
      <c r="G295"/>
      <c r="H295"/>
      <c r="I295"/>
      <c r="J295"/>
      <c r="K295"/>
      <c r="L295"/>
    </row>
    <row r="296" spans="1:12" s="29" customFormat="1" x14ac:dyDescent="0.25">
      <c r="A296" s="9" t="s">
        <v>202</v>
      </c>
      <c r="B296" s="11">
        <v>20338.560000000001</v>
      </c>
      <c r="C296" s="11">
        <v>67909.47</v>
      </c>
      <c r="D296" s="10">
        <f t="shared" si="31"/>
        <v>-47570.91</v>
      </c>
      <c r="E296" s="21">
        <f t="shared" si="30"/>
        <v>-70.050480441093129</v>
      </c>
      <c r="F296" s="17"/>
      <c r="G296"/>
      <c r="H296"/>
      <c r="I296"/>
      <c r="J296"/>
      <c r="K296"/>
      <c r="L296"/>
    </row>
    <row r="297" spans="1:12" s="29" customFormat="1" x14ac:dyDescent="0.25">
      <c r="A297" s="9" t="s">
        <v>386</v>
      </c>
      <c r="B297" s="11">
        <v>144513.26</v>
      </c>
      <c r="C297" s="11">
        <v>154677.79</v>
      </c>
      <c r="D297" s="10">
        <f t="shared" si="31"/>
        <v>-10164.529999999999</v>
      </c>
      <c r="E297" s="21">
        <f t="shared" si="30"/>
        <v>-6.571421792359458</v>
      </c>
      <c r="F297"/>
      <c r="G297"/>
      <c r="H297"/>
      <c r="I297"/>
      <c r="J297"/>
      <c r="K297"/>
      <c r="L297"/>
    </row>
    <row r="298" spans="1:12" s="29" customFormat="1" x14ac:dyDescent="0.25">
      <c r="A298" s="9" t="s">
        <v>203</v>
      </c>
      <c r="B298" s="11">
        <v>138</v>
      </c>
      <c r="C298" s="11">
        <v>1822.82</v>
      </c>
      <c r="D298" s="10">
        <f t="shared" si="31"/>
        <v>-1684.82</v>
      </c>
      <c r="E298" s="21">
        <f t="shared" si="30"/>
        <v>-92.42931282298855</v>
      </c>
      <c r="F298"/>
      <c r="G298"/>
      <c r="H298"/>
      <c r="I298"/>
      <c r="J298"/>
      <c r="K298"/>
      <c r="L298"/>
    </row>
    <row r="299" spans="1:12" s="29" customFormat="1" x14ac:dyDescent="0.25">
      <c r="A299" s="9" t="s">
        <v>328</v>
      </c>
      <c r="B299" s="11">
        <v>2468.2600000000002</v>
      </c>
      <c r="C299" s="11">
        <v>2529</v>
      </c>
      <c r="D299" s="10">
        <f t="shared" si="31"/>
        <v>-60.739999999999782</v>
      </c>
      <c r="E299" s="21">
        <f t="shared" si="30"/>
        <v>-2.4017398181099163</v>
      </c>
      <c r="F299" s="17"/>
      <c r="G299"/>
      <c r="H299"/>
      <c r="I299"/>
      <c r="J299"/>
      <c r="K299"/>
      <c r="L299"/>
    </row>
    <row r="300" spans="1:12" s="29" customFormat="1" x14ac:dyDescent="0.25">
      <c r="A300" s="9" t="s">
        <v>329</v>
      </c>
      <c r="B300" s="11">
        <v>14105.1</v>
      </c>
      <c r="C300" s="11">
        <v>15653.52</v>
      </c>
      <c r="D300" s="10">
        <f t="shared" si="31"/>
        <v>-1548.42</v>
      </c>
      <c r="E300" s="21">
        <f t="shared" si="30"/>
        <v>-9.8918326357266615</v>
      </c>
      <c r="F300"/>
      <c r="G300"/>
      <c r="H300"/>
      <c r="I300"/>
      <c r="J300"/>
      <c r="K300"/>
      <c r="L300"/>
    </row>
    <row r="301" spans="1:12" s="29" customFormat="1" x14ac:dyDescent="0.25">
      <c r="A301" s="9" t="s">
        <v>204</v>
      </c>
      <c r="B301" s="11">
        <v>278722.71000000002</v>
      </c>
      <c r="C301" s="11">
        <v>250947.02</v>
      </c>
      <c r="D301" s="10">
        <f t="shared" si="31"/>
        <v>27775.690000000031</v>
      </c>
      <c r="E301" s="21">
        <f t="shared" si="30"/>
        <v>11.068348211506967</v>
      </c>
      <c r="F301"/>
      <c r="G301"/>
      <c r="H301"/>
      <c r="I301"/>
      <c r="J301"/>
      <c r="K301"/>
      <c r="L301"/>
    </row>
    <row r="302" spans="1:12" s="29" customFormat="1" x14ac:dyDescent="0.25">
      <c r="A302" s="9" t="s">
        <v>205</v>
      </c>
      <c r="B302" s="11">
        <v>155317</v>
      </c>
      <c r="C302" s="11">
        <v>110456.52</v>
      </c>
      <c r="D302" s="10">
        <f t="shared" si="31"/>
        <v>44860.479999999996</v>
      </c>
      <c r="E302" s="21">
        <f t="shared" si="30"/>
        <v>40.61370030488014</v>
      </c>
      <c r="F302"/>
      <c r="G302"/>
      <c r="H302"/>
      <c r="I302"/>
      <c r="J302"/>
      <c r="K302"/>
      <c r="L302"/>
    </row>
    <row r="303" spans="1:12" s="29" customFormat="1" x14ac:dyDescent="0.25">
      <c r="A303" s="9" t="s">
        <v>206</v>
      </c>
      <c r="B303" s="11">
        <v>20777.189999999999</v>
      </c>
      <c r="C303" s="11">
        <v>14650.96</v>
      </c>
      <c r="D303" s="10">
        <f t="shared" si="31"/>
        <v>6126.23</v>
      </c>
      <c r="E303" s="21">
        <f t="shared" si="30"/>
        <v>41.814529559837716</v>
      </c>
      <c r="F303"/>
      <c r="G303"/>
      <c r="H303"/>
      <c r="I303"/>
      <c r="J303"/>
      <c r="K303"/>
      <c r="L303"/>
    </row>
    <row r="304" spans="1:12" s="29" customFormat="1" x14ac:dyDescent="0.25">
      <c r="A304" s="9" t="s">
        <v>330</v>
      </c>
      <c r="B304" s="11">
        <v>0</v>
      </c>
      <c r="C304" s="11">
        <v>2253</v>
      </c>
      <c r="D304" s="10">
        <f t="shared" si="31"/>
        <v>-2253</v>
      </c>
      <c r="E304" s="21">
        <f t="shared" si="30"/>
        <v>-100</v>
      </c>
      <c r="F304"/>
      <c r="G304"/>
      <c r="H304"/>
      <c r="I304"/>
      <c r="J304"/>
      <c r="K304"/>
      <c r="L304"/>
    </row>
    <row r="305" spans="1:12" s="29" customFormat="1" x14ac:dyDescent="0.25">
      <c r="A305" s="9" t="s">
        <v>331</v>
      </c>
      <c r="B305" s="11">
        <v>636.6</v>
      </c>
      <c r="C305" s="11">
        <v>1980.13</v>
      </c>
      <c r="D305" s="10">
        <f t="shared" si="31"/>
        <v>-1343.5300000000002</v>
      </c>
      <c r="E305" s="21">
        <f t="shared" si="30"/>
        <v>-67.850595667961201</v>
      </c>
      <c r="F305"/>
      <c r="G305"/>
      <c r="H305"/>
      <c r="I305"/>
      <c r="J305"/>
      <c r="K305"/>
      <c r="L305"/>
    </row>
    <row r="306" spans="1:12" s="29" customFormat="1" x14ac:dyDescent="0.25">
      <c r="A306" s="9" t="s">
        <v>332</v>
      </c>
      <c r="B306" s="11">
        <v>84286.89</v>
      </c>
      <c r="C306" s="11">
        <v>60438.61</v>
      </c>
      <c r="D306" s="10">
        <f t="shared" si="31"/>
        <v>23848.28</v>
      </c>
      <c r="E306" s="21">
        <f t="shared" si="30"/>
        <v>39.458683778465456</v>
      </c>
      <c r="F306"/>
      <c r="G306"/>
      <c r="H306"/>
      <c r="I306"/>
      <c r="J306"/>
      <c r="K306"/>
      <c r="L306"/>
    </row>
    <row r="307" spans="1:12" s="29" customFormat="1" x14ac:dyDescent="0.25">
      <c r="A307" s="9" t="s">
        <v>333</v>
      </c>
      <c r="B307" s="11">
        <v>31108.76</v>
      </c>
      <c r="C307" s="11">
        <v>39552.269999999997</v>
      </c>
      <c r="D307" s="10">
        <f t="shared" si="31"/>
        <v>-8443.5099999999984</v>
      </c>
      <c r="E307" s="21">
        <f t="shared" si="30"/>
        <v>-21.347725427642963</v>
      </c>
      <c r="F307" s="17"/>
      <c r="G307"/>
      <c r="H307"/>
      <c r="I307"/>
      <c r="J307"/>
      <c r="K307"/>
      <c r="L307"/>
    </row>
    <row r="308" spans="1:12" s="29" customFormat="1" x14ac:dyDescent="0.25">
      <c r="A308" s="9" t="s">
        <v>207</v>
      </c>
      <c r="B308" s="11">
        <v>1783.12</v>
      </c>
      <c r="C308" s="11">
        <v>1315.7</v>
      </c>
      <c r="D308" s="10">
        <f t="shared" si="31"/>
        <v>467.41999999999985</v>
      </c>
      <c r="E308" s="21">
        <f t="shared" si="30"/>
        <v>35.526335790833762</v>
      </c>
      <c r="F308"/>
      <c r="G308"/>
      <c r="H308"/>
      <c r="I308"/>
      <c r="J308"/>
      <c r="K308"/>
      <c r="L308"/>
    </row>
    <row r="309" spans="1:12" s="29" customFormat="1" hidden="1" x14ac:dyDescent="0.25">
      <c r="A309" s="9" t="s">
        <v>208</v>
      </c>
      <c r="B309" s="11"/>
      <c r="C309" s="11">
        <v>0</v>
      </c>
      <c r="D309" s="10">
        <f t="shared" si="31"/>
        <v>0</v>
      </c>
      <c r="E309" s="21"/>
      <c r="F309"/>
      <c r="G309"/>
      <c r="H309"/>
      <c r="I309"/>
      <c r="J309"/>
      <c r="K309"/>
      <c r="L309"/>
    </row>
    <row r="310" spans="1:12" s="29" customFormat="1" x14ac:dyDescent="0.25">
      <c r="A310" s="9" t="s">
        <v>209</v>
      </c>
      <c r="B310" s="11">
        <v>0</v>
      </c>
      <c r="C310" s="11">
        <v>77.55</v>
      </c>
      <c r="D310" s="10">
        <f t="shared" si="31"/>
        <v>-77.55</v>
      </c>
      <c r="E310" s="21">
        <f t="shared" si="30"/>
        <v>-100</v>
      </c>
      <c r="F310"/>
      <c r="G310"/>
      <c r="H310"/>
      <c r="I310"/>
      <c r="J310"/>
      <c r="K310"/>
      <c r="L310"/>
    </row>
    <row r="311" spans="1:12" s="29" customFormat="1" x14ac:dyDescent="0.25">
      <c r="A311" s="9" t="s">
        <v>210</v>
      </c>
      <c r="B311" s="11">
        <v>387.57</v>
      </c>
      <c r="C311" s="11">
        <v>264.08999999999997</v>
      </c>
      <c r="D311" s="10">
        <f t="shared" ref="D311:D352" si="32">B311-C311</f>
        <v>123.48000000000002</v>
      </c>
      <c r="E311" s="21">
        <f t="shared" ref="E311:E324" si="33">D311/C311*100</f>
        <v>46.756787458820867</v>
      </c>
      <c r="F311"/>
      <c r="G311"/>
      <c r="H311"/>
      <c r="I311"/>
      <c r="J311"/>
      <c r="K311"/>
      <c r="L311"/>
    </row>
    <row r="312" spans="1:12" s="29" customFormat="1" x14ac:dyDescent="0.25">
      <c r="A312" s="9" t="s">
        <v>211</v>
      </c>
      <c r="B312" s="11">
        <v>120134.02</v>
      </c>
      <c r="C312" s="11">
        <v>157523</v>
      </c>
      <c r="D312" s="10">
        <f t="shared" si="32"/>
        <v>-37388.979999999996</v>
      </c>
      <c r="E312" s="21">
        <f t="shared" si="33"/>
        <v>-23.735568774083781</v>
      </c>
      <c r="F312"/>
      <c r="G312"/>
      <c r="H312"/>
      <c r="I312"/>
      <c r="J312"/>
      <c r="K312"/>
      <c r="L312"/>
    </row>
    <row r="313" spans="1:12" s="29" customFormat="1" x14ac:dyDescent="0.25">
      <c r="A313" s="9" t="s">
        <v>212</v>
      </c>
      <c r="B313" s="11">
        <v>96.98</v>
      </c>
      <c r="C313" s="11">
        <v>838.95</v>
      </c>
      <c r="D313" s="10">
        <f t="shared" si="32"/>
        <v>-741.97</v>
      </c>
      <c r="E313" s="21">
        <f t="shared" si="33"/>
        <v>-88.440312295130823</v>
      </c>
      <c r="F313"/>
      <c r="G313"/>
      <c r="H313"/>
      <c r="I313"/>
      <c r="J313"/>
      <c r="K313"/>
      <c r="L313"/>
    </row>
    <row r="314" spans="1:12" s="29" customFormat="1" x14ac:dyDescent="0.25">
      <c r="A314" s="9" t="s">
        <v>213</v>
      </c>
      <c r="B314" s="11">
        <v>2578.9899999999998</v>
      </c>
      <c r="C314" s="11">
        <v>1268.3699999999999</v>
      </c>
      <c r="D314" s="10">
        <f t="shared" si="32"/>
        <v>1310.6199999999999</v>
      </c>
      <c r="E314" s="21">
        <f t="shared" si="33"/>
        <v>103.33104693425422</v>
      </c>
      <c r="F314"/>
      <c r="G314"/>
      <c r="H314"/>
      <c r="I314"/>
      <c r="J314"/>
      <c r="K314"/>
      <c r="L314"/>
    </row>
    <row r="315" spans="1:12" s="29" customFormat="1" x14ac:dyDescent="0.25">
      <c r="A315" s="9" t="s">
        <v>214</v>
      </c>
      <c r="B315" s="11">
        <v>17840.29</v>
      </c>
      <c r="C315" s="11">
        <v>18752.509999999998</v>
      </c>
      <c r="D315" s="10">
        <f t="shared" si="32"/>
        <v>-912.21999999999753</v>
      </c>
      <c r="E315" s="21">
        <f t="shared" si="33"/>
        <v>-4.8645221359700521</v>
      </c>
      <c r="F315"/>
      <c r="G315"/>
      <c r="H315"/>
      <c r="I315"/>
      <c r="J315"/>
      <c r="K315"/>
      <c r="L315"/>
    </row>
    <row r="316" spans="1:12" s="29" customFormat="1" x14ac:dyDescent="0.25">
      <c r="A316" s="9" t="s">
        <v>215</v>
      </c>
      <c r="B316" s="11">
        <v>624.71</v>
      </c>
      <c r="C316" s="11">
        <v>8240.09</v>
      </c>
      <c r="D316" s="10">
        <f t="shared" si="32"/>
        <v>-7615.38</v>
      </c>
      <c r="E316" s="21">
        <f t="shared" si="33"/>
        <v>-92.418650767163939</v>
      </c>
      <c r="F316"/>
      <c r="G316"/>
      <c r="H316"/>
      <c r="I316"/>
      <c r="J316"/>
      <c r="K316"/>
      <c r="L316"/>
    </row>
    <row r="317" spans="1:12" s="29" customFormat="1" x14ac:dyDescent="0.25">
      <c r="A317" s="9" t="s">
        <v>411</v>
      </c>
      <c r="B317" s="11">
        <v>8480.73</v>
      </c>
      <c r="C317" s="11">
        <v>0</v>
      </c>
      <c r="D317" s="10">
        <f t="shared" si="32"/>
        <v>8480.73</v>
      </c>
      <c r="E317" s="21"/>
      <c r="F317"/>
      <c r="G317"/>
      <c r="H317"/>
      <c r="I317"/>
      <c r="J317"/>
      <c r="K317"/>
      <c r="L317"/>
    </row>
    <row r="318" spans="1:12" s="29" customFormat="1" ht="27.95" customHeight="1" x14ac:dyDescent="0.25">
      <c r="A318" s="13" t="s">
        <v>281</v>
      </c>
      <c r="B318" s="15">
        <v>2022</v>
      </c>
      <c r="C318" s="15">
        <v>2021</v>
      </c>
      <c r="D318" s="16" t="s">
        <v>407</v>
      </c>
      <c r="E318" s="19" t="s">
        <v>0</v>
      </c>
      <c r="F318"/>
      <c r="G318"/>
      <c r="H318"/>
      <c r="I318"/>
      <c r="J318"/>
      <c r="K318"/>
      <c r="L318"/>
    </row>
    <row r="319" spans="1:12" s="29" customFormat="1" x14ac:dyDescent="0.25">
      <c r="A319" s="9" t="s">
        <v>216</v>
      </c>
      <c r="B319" s="11">
        <v>9760.26</v>
      </c>
      <c r="C319" s="11">
        <v>6564.98</v>
      </c>
      <c r="D319" s="10">
        <f t="shared" si="32"/>
        <v>3195.2800000000007</v>
      </c>
      <c r="E319" s="21">
        <f t="shared" si="33"/>
        <v>48.671587727609236</v>
      </c>
      <c r="F319" s="17"/>
      <c r="G319"/>
      <c r="H319"/>
      <c r="I319"/>
      <c r="J319"/>
      <c r="K319"/>
      <c r="L319"/>
    </row>
    <row r="320" spans="1:12" s="29" customFormat="1" x14ac:dyDescent="0.25">
      <c r="A320" s="9" t="s">
        <v>217</v>
      </c>
      <c r="B320" s="11">
        <v>1525.17</v>
      </c>
      <c r="C320" s="11">
        <v>3532.51</v>
      </c>
      <c r="D320" s="10">
        <f t="shared" si="32"/>
        <v>-2007.3400000000001</v>
      </c>
      <c r="E320" s="21">
        <f t="shared" si="33"/>
        <v>-56.824750673034188</v>
      </c>
      <c r="F320"/>
      <c r="G320"/>
      <c r="H320"/>
      <c r="I320"/>
      <c r="J320"/>
      <c r="K320"/>
      <c r="L320"/>
    </row>
    <row r="321" spans="1:12" s="29" customFormat="1" x14ac:dyDescent="0.25">
      <c r="A321" s="9" t="s">
        <v>218</v>
      </c>
      <c r="B321" s="11">
        <v>1088.1099999999999</v>
      </c>
      <c r="C321" s="11">
        <v>357.75</v>
      </c>
      <c r="D321" s="10">
        <f t="shared" si="32"/>
        <v>730.3599999999999</v>
      </c>
      <c r="E321" s="21">
        <f t="shared" si="33"/>
        <v>204.15373864430464</v>
      </c>
      <c r="F321"/>
      <c r="G321"/>
      <c r="H321"/>
      <c r="I321"/>
      <c r="J321"/>
      <c r="K321"/>
      <c r="L321"/>
    </row>
    <row r="322" spans="1:12" s="29" customFormat="1" x14ac:dyDescent="0.25">
      <c r="A322" s="9" t="s">
        <v>219</v>
      </c>
      <c r="B322" s="18">
        <v>699.7</v>
      </c>
      <c r="C322" s="18">
        <v>916.99</v>
      </c>
      <c r="D322" s="10">
        <f t="shared" si="32"/>
        <v>-217.28999999999996</v>
      </c>
      <c r="E322" s="21">
        <f t="shared" si="33"/>
        <v>-23.696005409001184</v>
      </c>
      <c r="F322" s="17"/>
      <c r="G322"/>
      <c r="H322"/>
      <c r="I322"/>
      <c r="J322"/>
      <c r="K322"/>
      <c r="L322"/>
    </row>
    <row r="323" spans="1:12" s="29" customFormat="1" x14ac:dyDescent="0.25">
      <c r="A323" s="9" t="s">
        <v>220</v>
      </c>
      <c r="B323" s="18">
        <v>196.76</v>
      </c>
      <c r="C323" s="18">
        <v>0</v>
      </c>
      <c r="D323" s="10">
        <f t="shared" si="32"/>
        <v>196.76</v>
      </c>
      <c r="E323" s="21"/>
      <c r="F323"/>
      <c r="G323"/>
      <c r="H323"/>
      <c r="I323"/>
      <c r="J323"/>
      <c r="K323"/>
      <c r="L323"/>
    </row>
    <row r="324" spans="1:12" s="29" customFormat="1" x14ac:dyDescent="0.25">
      <c r="A324" s="9" t="s">
        <v>221</v>
      </c>
      <c r="B324" s="18">
        <v>1412.55</v>
      </c>
      <c r="C324" s="18">
        <v>4240</v>
      </c>
      <c r="D324" s="10">
        <f t="shared" si="32"/>
        <v>-2827.45</v>
      </c>
      <c r="E324" s="21">
        <f t="shared" si="33"/>
        <v>-66.685141509433947</v>
      </c>
      <c r="F324"/>
      <c r="G324"/>
      <c r="H324"/>
      <c r="I324"/>
      <c r="J324"/>
      <c r="K324"/>
      <c r="L324"/>
    </row>
    <row r="325" spans="1:12" s="29" customFormat="1" x14ac:dyDescent="0.25">
      <c r="A325" s="9" t="s">
        <v>222</v>
      </c>
      <c r="B325" s="18">
        <v>24052.46</v>
      </c>
      <c r="C325" s="18">
        <v>20208.919999999998</v>
      </c>
      <c r="D325" s="10">
        <f t="shared" si="32"/>
        <v>3843.5400000000009</v>
      </c>
      <c r="E325" s="21">
        <f t="shared" ref="E325:E345" si="34">D325/C325*100</f>
        <v>19.019027241435964</v>
      </c>
      <c r="F325"/>
      <c r="G325"/>
      <c r="H325"/>
      <c r="I325"/>
      <c r="J325"/>
      <c r="K325"/>
      <c r="L325"/>
    </row>
    <row r="326" spans="1:12" s="29" customFormat="1" x14ac:dyDescent="0.25">
      <c r="A326" s="9" t="s">
        <v>223</v>
      </c>
      <c r="B326" s="18">
        <v>573.20000000000005</v>
      </c>
      <c r="C326" s="18">
        <v>2905.57</v>
      </c>
      <c r="D326" s="10">
        <f t="shared" si="32"/>
        <v>-2332.37</v>
      </c>
      <c r="E326" s="21">
        <f t="shared" si="34"/>
        <v>-80.272373406939082</v>
      </c>
      <c r="F326"/>
      <c r="G326"/>
      <c r="H326"/>
      <c r="I326"/>
      <c r="J326"/>
      <c r="K326"/>
      <c r="L326"/>
    </row>
    <row r="327" spans="1:12" s="29" customFormat="1" x14ac:dyDescent="0.25">
      <c r="A327" s="9" t="s">
        <v>224</v>
      </c>
      <c r="B327" s="18">
        <v>4261553.01</v>
      </c>
      <c r="C327" s="18">
        <v>2725428.5</v>
      </c>
      <c r="D327" s="10">
        <f t="shared" si="32"/>
        <v>1536124.5099999998</v>
      </c>
      <c r="E327" s="21">
        <f t="shared" si="34"/>
        <v>56.362678749414997</v>
      </c>
      <c r="F327"/>
      <c r="G327"/>
      <c r="H327"/>
      <c r="I327"/>
      <c r="J327"/>
      <c r="K327"/>
      <c r="L327"/>
    </row>
    <row r="328" spans="1:12" s="29" customFormat="1" x14ac:dyDescent="0.25">
      <c r="A328" s="9" t="s">
        <v>225</v>
      </c>
      <c r="B328" s="18">
        <v>54387.83</v>
      </c>
      <c r="C328" s="18">
        <v>31194.28</v>
      </c>
      <c r="D328" s="10">
        <f t="shared" si="32"/>
        <v>23193.550000000003</v>
      </c>
      <c r="E328" s="21">
        <f t="shared" si="34"/>
        <v>74.351932469670729</v>
      </c>
      <c r="F328"/>
      <c r="G328"/>
      <c r="H328"/>
      <c r="I328"/>
      <c r="J328"/>
      <c r="K328"/>
      <c r="L328"/>
    </row>
    <row r="329" spans="1:12" s="29" customFormat="1" x14ac:dyDescent="0.25">
      <c r="A329" s="9" t="s">
        <v>402</v>
      </c>
      <c r="B329" s="18">
        <v>138647.21</v>
      </c>
      <c r="C329" s="18">
        <v>73788.72</v>
      </c>
      <c r="D329" s="10">
        <f t="shared" si="32"/>
        <v>64858.489999999991</v>
      </c>
      <c r="E329" s="21">
        <f t="shared" si="34"/>
        <v>87.897567541488712</v>
      </c>
      <c r="F329"/>
      <c r="G329"/>
      <c r="H329"/>
      <c r="I329"/>
      <c r="J329"/>
      <c r="K329"/>
      <c r="L329"/>
    </row>
    <row r="330" spans="1:12" s="29" customFormat="1" x14ac:dyDescent="0.25">
      <c r="A330" s="9" t="s">
        <v>226</v>
      </c>
      <c r="B330" s="11">
        <v>253904.89</v>
      </c>
      <c r="C330" s="11">
        <v>608657.04</v>
      </c>
      <c r="D330" s="10">
        <f t="shared" si="32"/>
        <v>-354752.15</v>
      </c>
      <c r="E330" s="21">
        <f t="shared" si="34"/>
        <v>-58.284407586906418</v>
      </c>
      <c r="F330"/>
      <c r="G330"/>
      <c r="H330"/>
      <c r="I330"/>
      <c r="J330"/>
      <c r="K330"/>
      <c r="L330"/>
    </row>
    <row r="331" spans="1:12" s="29" customFormat="1" x14ac:dyDescent="0.25">
      <c r="A331" s="9" t="s">
        <v>227</v>
      </c>
      <c r="B331" s="11">
        <v>54665.69</v>
      </c>
      <c r="C331" s="11">
        <v>22050.53</v>
      </c>
      <c r="D331" s="10">
        <f t="shared" si="32"/>
        <v>32615.160000000003</v>
      </c>
      <c r="E331" s="21">
        <f t="shared" si="34"/>
        <v>147.91100259268146</v>
      </c>
      <c r="F331" s="17"/>
      <c r="G331"/>
      <c r="H331"/>
      <c r="I331"/>
      <c r="J331"/>
      <c r="K331"/>
      <c r="L331"/>
    </row>
    <row r="332" spans="1:12" s="29" customFormat="1" x14ac:dyDescent="0.25">
      <c r="A332" s="9" t="s">
        <v>228</v>
      </c>
      <c r="B332" s="11">
        <v>88076.67</v>
      </c>
      <c r="C332" s="11">
        <v>43288.97</v>
      </c>
      <c r="D332" s="10">
        <f t="shared" si="32"/>
        <v>44787.7</v>
      </c>
      <c r="E332" s="21">
        <f t="shared" si="34"/>
        <v>103.46215213713792</v>
      </c>
      <c r="F332"/>
      <c r="G332"/>
      <c r="H332"/>
      <c r="I332"/>
      <c r="J332"/>
      <c r="K332"/>
      <c r="L332"/>
    </row>
    <row r="333" spans="1:12" s="29" customFormat="1" x14ac:dyDescent="0.25">
      <c r="A333" s="9" t="s">
        <v>229</v>
      </c>
      <c r="B333" s="11">
        <v>68116.34</v>
      </c>
      <c r="C333" s="11">
        <v>35337.660000000003</v>
      </c>
      <c r="D333" s="10">
        <f t="shared" si="32"/>
        <v>32778.679999999993</v>
      </c>
      <c r="E333" s="21">
        <f t="shared" si="34"/>
        <v>92.758490516915913</v>
      </c>
      <c r="F333"/>
      <c r="G333"/>
      <c r="H333"/>
      <c r="I333"/>
      <c r="J333"/>
      <c r="K333"/>
      <c r="L333"/>
    </row>
    <row r="334" spans="1:12" s="29" customFormat="1" x14ac:dyDescent="0.25">
      <c r="A334" s="9" t="s">
        <v>230</v>
      </c>
      <c r="B334" s="11">
        <v>24025.439999999999</v>
      </c>
      <c r="C334" s="11">
        <v>14325.7</v>
      </c>
      <c r="D334" s="10">
        <f t="shared" si="32"/>
        <v>9699.739999999998</v>
      </c>
      <c r="E334" s="21">
        <f t="shared" si="34"/>
        <v>67.708663451000632</v>
      </c>
      <c r="F334"/>
      <c r="G334"/>
      <c r="H334"/>
      <c r="I334"/>
      <c r="J334"/>
      <c r="K334"/>
      <c r="L334"/>
    </row>
    <row r="335" spans="1:12" s="29" customFormat="1" hidden="1" x14ac:dyDescent="0.25">
      <c r="A335" s="9" t="s">
        <v>231</v>
      </c>
      <c r="B335" s="11">
        <v>0</v>
      </c>
      <c r="C335" s="11">
        <v>0</v>
      </c>
      <c r="D335" s="10">
        <f t="shared" si="32"/>
        <v>0</v>
      </c>
      <c r="E335" s="21" t="e">
        <f t="shared" si="34"/>
        <v>#DIV/0!</v>
      </c>
      <c r="F335"/>
      <c r="G335"/>
      <c r="H335"/>
      <c r="I335"/>
      <c r="J335"/>
      <c r="K335"/>
      <c r="L335"/>
    </row>
    <row r="336" spans="1:12" s="29" customFormat="1" x14ac:dyDescent="0.25">
      <c r="A336" s="9" t="s">
        <v>368</v>
      </c>
      <c r="B336" s="11">
        <v>32.6</v>
      </c>
      <c r="C336" s="11">
        <v>0</v>
      </c>
      <c r="D336" s="10">
        <f t="shared" si="32"/>
        <v>32.6</v>
      </c>
      <c r="E336" s="21"/>
      <c r="F336"/>
      <c r="G336"/>
      <c r="H336"/>
      <c r="I336"/>
      <c r="J336"/>
      <c r="K336"/>
      <c r="L336"/>
    </row>
    <row r="337" spans="1:12" s="29" customFormat="1" hidden="1" x14ac:dyDescent="0.25">
      <c r="A337" s="9" t="s">
        <v>369</v>
      </c>
      <c r="B337" s="11">
        <v>0</v>
      </c>
      <c r="C337" s="11">
        <v>0</v>
      </c>
      <c r="D337" s="10">
        <f t="shared" si="32"/>
        <v>0</v>
      </c>
      <c r="E337" s="21" t="e">
        <f t="shared" si="34"/>
        <v>#DIV/0!</v>
      </c>
      <c r="F337"/>
      <c r="G337"/>
      <c r="H337"/>
      <c r="I337"/>
      <c r="J337"/>
      <c r="K337"/>
      <c r="L337"/>
    </row>
    <row r="338" spans="1:12" s="29" customFormat="1" x14ac:dyDescent="0.25">
      <c r="A338" s="9" t="s">
        <v>370</v>
      </c>
      <c r="B338" s="11">
        <v>42.76</v>
      </c>
      <c r="C338" s="11">
        <v>323.87</v>
      </c>
      <c r="D338" s="10">
        <f t="shared" si="32"/>
        <v>-281.11</v>
      </c>
      <c r="E338" s="21">
        <f t="shared" si="34"/>
        <v>-86.797171704696325</v>
      </c>
      <c r="F338"/>
      <c r="G338"/>
      <c r="H338"/>
      <c r="I338"/>
      <c r="J338"/>
      <c r="K338"/>
      <c r="L338"/>
    </row>
    <row r="339" spans="1:12" s="29" customFormat="1" x14ac:dyDescent="0.25">
      <c r="A339" s="9" t="s">
        <v>387</v>
      </c>
      <c r="B339" s="11">
        <v>512559.78</v>
      </c>
      <c r="C339" s="11">
        <v>140355.19</v>
      </c>
      <c r="D339" s="10">
        <f t="shared" si="32"/>
        <v>372204.59</v>
      </c>
      <c r="E339" s="21">
        <f t="shared" si="34"/>
        <v>265.1876214908761</v>
      </c>
      <c r="F339"/>
      <c r="G339"/>
      <c r="H339"/>
      <c r="I339"/>
      <c r="J339"/>
      <c r="K339"/>
      <c r="L339"/>
    </row>
    <row r="340" spans="1:12" s="29" customFormat="1" x14ac:dyDescent="0.25">
      <c r="A340" s="9" t="s">
        <v>388</v>
      </c>
      <c r="B340" s="11">
        <v>736448.64</v>
      </c>
      <c r="C340" s="11">
        <v>228079.9</v>
      </c>
      <c r="D340" s="10">
        <f t="shared" si="32"/>
        <v>508368.74</v>
      </c>
      <c r="E340" s="21">
        <f t="shared" si="34"/>
        <v>222.89063613233782</v>
      </c>
      <c r="F340"/>
      <c r="G340"/>
      <c r="H340"/>
      <c r="I340"/>
      <c r="J340"/>
      <c r="K340"/>
      <c r="L340"/>
    </row>
    <row r="341" spans="1:12" s="29" customFormat="1" x14ac:dyDescent="0.25">
      <c r="A341" s="9" t="s">
        <v>389</v>
      </c>
      <c r="B341" s="11">
        <v>385138.52</v>
      </c>
      <c r="C341" s="11">
        <v>179843.75</v>
      </c>
      <c r="D341" s="10">
        <f t="shared" si="32"/>
        <v>205294.77000000002</v>
      </c>
      <c r="E341" s="21">
        <f t="shared" si="34"/>
        <v>114.1517400521286</v>
      </c>
      <c r="F341"/>
      <c r="G341"/>
      <c r="H341"/>
      <c r="I341"/>
      <c r="J341"/>
      <c r="K341"/>
      <c r="L341"/>
    </row>
    <row r="342" spans="1:12" s="29" customFormat="1" x14ac:dyDescent="0.25">
      <c r="A342" s="9" t="s">
        <v>390</v>
      </c>
      <c r="B342" s="11">
        <v>619528.18999999994</v>
      </c>
      <c r="C342" s="11">
        <v>321848.59999999998</v>
      </c>
      <c r="D342" s="10">
        <f t="shared" si="32"/>
        <v>297679.58999999997</v>
      </c>
      <c r="E342" s="21">
        <f t="shared" si="34"/>
        <v>92.490565439775096</v>
      </c>
      <c r="F342"/>
      <c r="G342"/>
      <c r="H342"/>
      <c r="I342"/>
      <c r="J342"/>
      <c r="K342"/>
      <c r="L342"/>
    </row>
    <row r="343" spans="1:12" s="29" customFormat="1" x14ac:dyDescent="0.25">
      <c r="A343" s="9" t="s">
        <v>391</v>
      </c>
      <c r="B343" s="11">
        <v>0</v>
      </c>
      <c r="C343" s="11">
        <v>337.87</v>
      </c>
      <c r="D343" s="10">
        <f t="shared" si="32"/>
        <v>-337.87</v>
      </c>
      <c r="E343" s="21">
        <f t="shared" si="34"/>
        <v>-100</v>
      </c>
      <c r="F343"/>
      <c r="G343"/>
      <c r="H343"/>
      <c r="I343"/>
      <c r="J343"/>
      <c r="K343"/>
      <c r="L343"/>
    </row>
    <row r="344" spans="1:12" s="29" customFormat="1" hidden="1" x14ac:dyDescent="0.25">
      <c r="A344" s="9" t="s">
        <v>392</v>
      </c>
      <c r="B344" s="11">
        <v>0</v>
      </c>
      <c r="C344" s="11">
        <v>0</v>
      </c>
      <c r="D344" s="10">
        <f t="shared" si="32"/>
        <v>0</v>
      </c>
      <c r="E344" s="21" t="e">
        <f t="shared" si="34"/>
        <v>#DIV/0!</v>
      </c>
      <c r="F344"/>
      <c r="G344"/>
      <c r="H344"/>
      <c r="I344"/>
      <c r="J344"/>
      <c r="K344"/>
      <c r="L344"/>
    </row>
    <row r="345" spans="1:12" s="29" customFormat="1" x14ac:dyDescent="0.25">
      <c r="A345" s="9" t="s">
        <v>393</v>
      </c>
      <c r="B345" s="11">
        <v>22015.26</v>
      </c>
      <c r="C345" s="11">
        <v>15754.94</v>
      </c>
      <c r="D345" s="10">
        <f t="shared" si="32"/>
        <v>6260.3199999999979</v>
      </c>
      <c r="E345" s="21">
        <f t="shared" si="34"/>
        <v>39.735600389465134</v>
      </c>
      <c r="F345"/>
      <c r="G345"/>
      <c r="H345"/>
      <c r="I345"/>
      <c r="J345"/>
      <c r="K345"/>
      <c r="L345"/>
    </row>
    <row r="346" spans="1:12" s="29" customFormat="1" x14ac:dyDescent="0.25">
      <c r="A346" s="9" t="s">
        <v>232</v>
      </c>
      <c r="B346" s="11">
        <v>347.34</v>
      </c>
      <c r="C346" s="11">
        <v>1194.0899999999999</v>
      </c>
      <c r="D346" s="10">
        <f t="shared" si="32"/>
        <v>-846.75</v>
      </c>
      <c r="E346" s="21">
        <f t="shared" ref="E346:E369" si="35">D346/C346*100</f>
        <v>-70.911740321081325</v>
      </c>
      <c r="F346"/>
      <c r="G346"/>
      <c r="H346"/>
      <c r="I346"/>
      <c r="J346"/>
      <c r="K346"/>
      <c r="L346"/>
    </row>
    <row r="347" spans="1:12" s="29" customFormat="1" x14ac:dyDescent="0.25">
      <c r="A347" s="9" t="s">
        <v>233</v>
      </c>
      <c r="B347" s="11">
        <v>1023.16</v>
      </c>
      <c r="C347" s="11">
        <v>2425.35</v>
      </c>
      <c r="D347" s="10">
        <f t="shared" si="32"/>
        <v>-1402.19</v>
      </c>
      <c r="E347" s="21">
        <f t="shared" si="35"/>
        <v>-57.813923763580519</v>
      </c>
      <c r="F347" s="17"/>
      <c r="G347"/>
      <c r="H347"/>
      <c r="I347"/>
      <c r="J347"/>
      <c r="K347"/>
      <c r="L347"/>
    </row>
    <row r="348" spans="1:12" s="29" customFormat="1" x14ac:dyDescent="0.25">
      <c r="A348" s="9" t="s">
        <v>234</v>
      </c>
      <c r="B348" s="11">
        <v>10098.620000000001</v>
      </c>
      <c r="C348" s="11">
        <v>26292.22</v>
      </c>
      <c r="D348" s="10">
        <f t="shared" si="32"/>
        <v>-16193.6</v>
      </c>
      <c r="E348" s="21">
        <f t="shared" si="35"/>
        <v>-61.590843222824091</v>
      </c>
      <c r="F348"/>
      <c r="G348"/>
      <c r="H348"/>
      <c r="I348"/>
      <c r="J348"/>
      <c r="K348"/>
      <c r="L348"/>
    </row>
    <row r="349" spans="1:12" s="29" customFormat="1" x14ac:dyDescent="0.25">
      <c r="A349" s="9" t="s">
        <v>235</v>
      </c>
      <c r="B349" s="11">
        <v>8699.18</v>
      </c>
      <c r="C349" s="11">
        <v>20497.009999999998</v>
      </c>
      <c r="D349" s="10">
        <f t="shared" si="32"/>
        <v>-11797.829999999998</v>
      </c>
      <c r="E349" s="21">
        <f t="shared" si="35"/>
        <v>-57.558785403334433</v>
      </c>
      <c r="F349"/>
      <c r="G349"/>
      <c r="H349"/>
      <c r="I349"/>
      <c r="J349"/>
      <c r="K349"/>
      <c r="L349"/>
    </row>
    <row r="350" spans="1:12" s="29" customFormat="1" x14ac:dyDescent="0.25">
      <c r="A350" s="9" t="s">
        <v>236</v>
      </c>
      <c r="B350" s="11">
        <v>101089.37</v>
      </c>
      <c r="C350" s="11">
        <v>74992.72</v>
      </c>
      <c r="D350" s="10">
        <f t="shared" si="32"/>
        <v>26096.649999999994</v>
      </c>
      <c r="E350" s="21">
        <f t="shared" si="35"/>
        <v>34.798911147642059</v>
      </c>
      <c r="F350"/>
      <c r="G350"/>
      <c r="H350"/>
      <c r="I350"/>
      <c r="J350"/>
      <c r="K350"/>
      <c r="L350"/>
    </row>
    <row r="351" spans="1:12" s="29" customFormat="1" x14ac:dyDescent="0.25">
      <c r="A351" s="9" t="s">
        <v>237</v>
      </c>
      <c r="B351" s="11">
        <v>95545.96</v>
      </c>
      <c r="C351" s="11">
        <v>6695.56</v>
      </c>
      <c r="D351" s="10">
        <f t="shared" si="32"/>
        <v>88850.400000000009</v>
      </c>
      <c r="E351" s="21">
        <f t="shared" si="35"/>
        <v>1327.0047613642473</v>
      </c>
      <c r="F351"/>
      <c r="G351"/>
      <c r="H351"/>
      <c r="I351"/>
      <c r="J351"/>
      <c r="K351"/>
      <c r="L351"/>
    </row>
    <row r="352" spans="1:12" s="29" customFormat="1" x14ac:dyDescent="0.25">
      <c r="A352" s="9" t="s">
        <v>238</v>
      </c>
      <c r="B352" s="49">
        <v>608</v>
      </c>
      <c r="C352" s="11">
        <v>0</v>
      </c>
      <c r="D352" s="10">
        <f t="shared" si="32"/>
        <v>608</v>
      </c>
      <c r="E352" s="21"/>
      <c r="F352"/>
      <c r="G352"/>
      <c r="H352"/>
      <c r="I352"/>
      <c r="J352"/>
      <c r="K352"/>
      <c r="L352"/>
    </row>
    <row r="353" spans="1:12" s="29" customFormat="1" hidden="1" x14ac:dyDescent="0.25">
      <c r="A353" s="9" t="s">
        <v>239</v>
      </c>
      <c r="B353" s="11">
        <v>0</v>
      </c>
      <c r="C353" s="11">
        <v>0</v>
      </c>
      <c r="D353" s="10">
        <f t="shared" ref="D353:D383" si="36">B353-C353</f>
        <v>0</v>
      </c>
      <c r="E353" s="21" t="e">
        <f t="shared" si="35"/>
        <v>#DIV/0!</v>
      </c>
      <c r="F353"/>
      <c r="G353"/>
      <c r="H353"/>
      <c r="I353"/>
      <c r="J353"/>
      <c r="K353"/>
      <c r="L353"/>
    </row>
    <row r="354" spans="1:12" s="29" customFormat="1" x14ac:dyDescent="0.25">
      <c r="A354" s="9" t="s">
        <v>240</v>
      </c>
      <c r="B354" s="11">
        <v>556.12</v>
      </c>
      <c r="C354" s="11">
        <v>4403.72</v>
      </c>
      <c r="D354" s="10">
        <f t="shared" si="36"/>
        <v>-3847.6000000000004</v>
      </c>
      <c r="E354" s="21">
        <f t="shared" si="35"/>
        <v>-87.371585841061645</v>
      </c>
      <c r="F354"/>
      <c r="G354"/>
      <c r="H354"/>
      <c r="I354"/>
      <c r="J354"/>
      <c r="K354"/>
      <c r="L354"/>
    </row>
    <row r="355" spans="1:12" s="29" customFormat="1" x14ac:dyDescent="0.25">
      <c r="A355" s="9" t="s">
        <v>241</v>
      </c>
      <c r="B355" s="11">
        <v>1439.58</v>
      </c>
      <c r="C355" s="11">
        <v>590.04999999999995</v>
      </c>
      <c r="D355" s="10">
        <f t="shared" si="36"/>
        <v>849.53</v>
      </c>
      <c r="E355" s="21">
        <f t="shared" si="35"/>
        <v>143.97593424286077</v>
      </c>
      <c r="F355"/>
      <c r="G355"/>
      <c r="H355"/>
      <c r="I355"/>
      <c r="J355"/>
      <c r="K355"/>
      <c r="L355"/>
    </row>
    <row r="356" spans="1:12" s="29" customFormat="1" x14ac:dyDescent="0.25">
      <c r="A356" s="9" t="s">
        <v>242</v>
      </c>
      <c r="B356" s="11">
        <v>556.97</v>
      </c>
      <c r="C356" s="11">
        <v>0</v>
      </c>
      <c r="D356" s="10">
        <f t="shared" si="36"/>
        <v>556.97</v>
      </c>
      <c r="E356" s="21"/>
      <c r="F356"/>
      <c r="G356"/>
      <c r="H356"/>
      <c r="I356"/>
      <c r="J356"/>
      <c r="K356"/>
      <c r="L356"/>
    </row>
    <row r="357" spans="1:12" s="29" customFormat="1" x14ac:dyDescent="0.25">
      <c r="A357" s="9" t="s">
        <v>243</v>
      </c>
      <c r="B357" s="11">
        <v>4609.37</v>
      </c>
      <c r="C357" s="11">
        <v>9596.86</v>
      </c>
      <c r="D357" s="10">
        <f t="shared" si="36"/>
        <v>-4987.4900000000007</v>
      </c>
      <c r="E357" s="21">
        <f t="shared" si="35"/>
        <v>-51.970019360499165</v>
      </c>
      <c r="F357"/>
      <c r="G357"/>
      <c r="H357"/>
      <c r="I357"/>
      <c r="J357"/>
      <c r="K357"/>
      <c r="L357"/>
    </row>
    <row r="358" spans="1:12" s="29" customFormat="1" x14ac:dyDescent="0.25">
      <c r="A358" s="9" t="s">
        <v>244</v>
      </c>
      <c r="B358" s="11">
        <v>41964.29</v>
      </c>
      <c r="C358" s="11">
        <v>78872.87</v>
      </c>
      <c r="D358" s="10">
        <f t="shared" si="36"/>
        <v>-36908.579999999994</v>
      </c>
      <c r="E358" s="21">
        <f t="shared" si="35"/>
        <v>-46.795025970273421</v>
      </c>
      <c r="F358"/>
      <c r="G358"/>
      <c r="H358"/>
      <c r="I358"/>
      <c r="J358"/>
      <c r="K358"/>
      <c r="L358"/>
    </row>
    <row r="359" spans="1:12" s="29" customFormat="1" x14ac:dyDescent="0.25">
      <c r="A359" s="9" t="s">
        <v>245</v>
      </c>
      <c r="B359" s="11">
        <v>67369.100000000006</v>
      </c>
      <c r="C359" s="11">
        <v>33175.949999999997</v>
      </c>
      <c r="D359" s="10">
        <f t="shared" si="36"/>
        <v>34193.150000000009</v>
      </c>
      <c r="E359" s="21">
        <f t="shared" si="35"/>
        <v>103.06607648010082</v>
      </c>
      <c r="F359"/>
      <c r="G359"/>
      <c r="H359"/>
      <c r="I359"/>
      <c r="J359"/>
      <c r="K359"/>
      <c r="L359"/>
    </row>
    <row r="360" spans="1:12" s="29" customFormat="1" x14ac:dyDescent="0.25">
      <c r="A360" s="9" t="s">
        <v>246</v>
      </c>
      <c r="B360" s="11">
        <v>50528.91</v>
      </c>
      <c r="C360" s="11">
        <v>36937.78</v>
      </c>
      <c r="D360" s="10">
        <f t="shared" si="36"/>
        <v>13591.130000000005</v>
      </c>
      <c r="E360" s="21">
        <f t="shared" si="35"/>
        <v>36.794658477038972</v>
      </c>
      <c r="F360"/>
      <c r="G360"/>
      <c r="H360"/>
      <c r="I360"/>
      <c r="J360"/>
      <c r="K360"/>
      <c r="L360"/>
    </row>
    <row r="361" spans="1:12" s="29" customFormat="1" x14ac:dyDescent="0.25">
      <c r="A361" s="9" t="s">
        <v>394</v>
      </c>
      <c r="B361" s="11">
        <v>389620.16</v>
      </c>
      <c r="C361" s="11">
        <v>506859.61</v>
      </c>
      <c r="D361" s="10">
        <f t="shared" si="36"/>
        <v>-117239.45000000001</v>
      </c>
      <c r="E361" s="21">
        <f t="shared" si="35"/>
        <v>-23.130556802503953</v>
      </c>
      <c r="F361"/>
      <c r="G361"/>
      <c r="H361"/>
      <c r="I361"/>
      <c r="J361"/>
      <c r="K361"/>
      <c r="L361"/>
    </row>
    <row r="362" spans="1:12" s="29" customFormat="1" x14ac:dyDescent="0.25">
      <c r="A362" s="9" t="s">
        <v>395</v>
      </c>
      <c r="B362" s="11">
        <v>7285.82</v>
      </c>
      <c r="C362" s="11">
        <v>17999.36</v>
      </c>
      <c r="D362" s="10">
        <f t="shared" si="36"/>
        <v>-10713.54</v>
      </c>
      <c r="E362" s="21">
        <f t="shared" si="35"/>
        <v>-59.521782996728781</v>
      </c>
      <c r="F362"/>
      <c r="G362"/>
      <c r="H362"/>
      <c r="I362"/>
      <c r="J362"/>
      <c r="K362"/>
      <c r="L362"/>
    </row>
    <row r="363" spans="1:12" s="29" customFormat="1" x14ac:dyDescent="0.25">
      <c r="A363" s="9" t="s">
        <v>247</v>
      </c>
      <c r="B363" s="11">
        <v>141971.70000000001</v>
      </c>
      <c r="C363" s="11">
        <v>343810.37</v>
      </c>
      <c r="D363" s="10">
        <f t="shared" si="36"/>
        <v>-201838.66999999998</v>
      </c>
      <c r="E363" s="21">
        <f t="shared" si="35"/>
        <v>-58.706393876368537</v>
      </c>
      <c r="F363"/>
      <c r="G363"/>
      <c r="H363"/>
      <c r="I363"/>
      <c r="J363"/>
      <c r="K363"/>
      <c r="L363"/>
    </row>
    <row r="364" spans="1:12" s="29" customFormat="1" x14ac:dyDescent="0.25">
      <c r="A364" s="9" t="s">
        <v>396</v>
      </c>
      <c r="B364" s="11">
        <v>642.34</v>
      </c>
      <c r="C364" s="11">
        <v>947.23</v>
      </c>
      <c r="D364" s="10">
        <f t="shared" si="36"/>
        <v>-304.89</v>
      </c>
      <c r="E364" s="21">
        <f t="shared" si="35"/>
        <v>-32.187536290024596</v>
      </c>
      <c r="F364"/>
      <c r="G364"/>
      <c r="H364"/>
      <c r="I364"/>
      <c r="J364"/>
      <c r="K364"/>
      <c r="L364"/>
    </row>
    <row r="365" spans="1:12" s="29" customFormat="1" x14ac:dyDescent="0.25">
      <c r="A365" s="9" t="s">
        <v>397</v>
      </c>
      <c r="B365" s="11">
        <v>158675.96</v>
      </c>
      <c r="C365" s="11">
        <v>1336</v>
      </c>
      <c r="D365" s="10">
        <f t="shared" si="36"/>
        <v>157339.96</v>
      </c>
      <c r="E365" s="21">
        <f t="shared" si="35"/>
        <v>11776.943113772453</v>
      </c>
      <c r="F365"/>
      <c r="G365"/>
      <c r="H365"/>
      <c r="I365"/>
      <c r="J365"/>
      <c r="K365"/>
      <c r="L365"/>
    </row>
    <row r="366" spans="1:12" s="29" customFormat="1" x14ac:dyDescent="0.25">
      <c r="A366" s="9" t="s">
        <v>398</v>
      </c>
      <c r="B366" s="11">
        <v>61471.360000000001</v>
      </c>
      <c r="C366" s="11">
        <v>26969.66</v>
      </c>
      <c r="D366" s="10">
        <f t="shared" si="36"/>
        <v>34501.699999999997</v>
      </c>
      <c r="E366" s="21">
        <f t="shared" si="35"/>
        <v>127.9278270471337</v>
      </c>
      <c r="F366"/>
      <c r="G366"/>
      <c r="H366"/>
      <c r="I366"/>
      <c r="J366"/>
      <c r="K366"/>
      <c r="L366"/>
    </row>
    <row r="367" spans="1:12" s="29" customFormat="1" x14ac:dyDescent="0.25">
      <c r="A367" s="9" t="s">
        <v>399</v>
      </c>
      <c r="B367" s="11">
        <v>1162.9000000000001</v>
      </c>
      <c r="C367" s="11">
        <v>953.81</v>
      </c>
      <c r="D367" s="10">
        <f t="shared" si="36"/>
        <v>209.09000000000015</v>
      </c>
      <c r="E367" s="21">
        <f t="shared" si="35"/>
        <v>21.921556704165415</v>
      </c>
      <c r="F367"/>
      <c r="G367"/>
      <c r="H367"/>
      <c r="I367"/>
      <c r="J367"/>
      <c r="K367"/>
      <c r="L367"/>
    </row>
    <row r="368" spans="1:12" s="29" customFormat="1" x14ac:dyDescent="0.25">
      <c r="A368" s="9" t="s">
        <v>400</v>
      </c>
      <c r="B368" s="42">
        <v>585382.12</v>
      </c>
      <c r="C368" s="42">
        <v>566694.44999999995</v>
      </c>
      <c r="D368" s="10">
        <f t="shared" si="36"/>
        <v>18687.670000000042</v>
      </c>
      <c r="E368" s="21">
        <f t="shared" si="35"/>
        <v>3.2976624351976702</v>
      </c>
      <c r="F368"/>
      <c r="G368"/>
      <c r="H368"/>
      <c r="I368"/>
      <c r="J368"/>
      <c r="K368"/>
      <c r="L368"/>
    </row>
    <row r="369" spans="1:12" s="29" customFormat="1" x14ac:dyDescent="0.25">
      <c r="A369" s="9" t="s">
        <v>401</v>
      </c>
      <c r="B369" s="11">
        <v>316924.27</v>
      </c>
      <c r="C369" s="11">
        <v>170264.47</v>
      </c>
      <c r="D369" s="10">
        <f t="shared" si="36"/>
        <v>146659.80000000002</v>
      </c>
      <c r="E369" s="21">
        <f t="shared" si="35"/>
        <v>86.136467578937641</v>
      </c>
      <c r="F369"/>
      <c r="G369"/>
      <c r="H369"/>
      <c r="I369"/>
      <c r="J369"/>
      <c r="K369"/>
      <c r="L369"/>
    </row>
    <row r="370" spans="1:12" s="29" customFormat="1" x14ac:dyDescent="0.25">
      <c r="A370" s="9" t="s">
        <v>248</v>
      </c>
      <c r="B370" s="11">
        <v>136568.12</v>
      </c>
      <c r="C370" s="11">
        <v>127226.78</v>
      </c>
      <c r="D370" s="10">
        <f t="shared" si="36"/>
        <v>9341.3399999999965</v>
      </c>
      <c r="E370" s="21">
        <f>D370/C370*100</f>
        <v>7.3422749518615467</v>
      </c>
      <c r="F370"/>
      <c r="G370"/>
      <c r="H370"/>
      <c r="I370"/>
      <c r="J370"/>
      <c r="K370"/>
      <c r="L370"/>
    </row>
    <row r="371" spans="1:12" s="29" customFormat="1" hidden="1" x14ac:dyDescent="0.25">
      <c r="A371" s="9" t="s">
        <v>334</v>
      </c>
      <c r="B371" s="11"/>
      <c r="C371" s="11">
        <v>0</v>
      </c>
      <c r="D371" s="10">
        <f t="shared" si="36"/>
        <v>0</v>
      </c>
      <c r="E371" s="21"/>
      <c r="F371"/>
      <c r="G371"/>
      <c r="H371"/>
      <c r="I371"/>
      <c r="J371"/>
      <c r="K371"/>
      <c r="L371"/>
    </row>
    <row r="372" spans="1:12" s="29" customFormat="1" hidden="1" x14ac:dyDescent="0.25">
      <c r="A372" s="9" t="s">
        <v>249</v>
      </c>
      <c r="B372" s="11"/>
      <c r="C372" s="11">
        <v>0</v>
      </c>
      <c r="D372" s="10">
        <f t="shared" si="36"/>
        <v>0</v>
      </c>
      <c r="E372" s="21"/>
      <c r="F372"/>
      <c r="G372"/>
      <c r="H372"/>
      <c r="I372"/>
      <c r="J372"/>
      <c r="K372"/>
      <c r="L372"/>
    </row>
    <row r="373" spans="1:12" s="29" customFormat="1" x14ac:dyDescent="0.25">
      <c r="A373" s="9" t="s">
        <v>250</v>
      </c>
      <c r="B373" s="11">
        <v>5383818.5199999996</v>
      </c>
      <c r="C373" s="11">
        <v>4099508.35</v>
      </c>
      <c r="D373" s="10">
        <f t="shared" si="36"/>
        <v>1284310.1699999995</v>
      </c>
      <c r="E373" s="21">
        <f t="shared" ref="E373:E381" si="37">D373/C373*100</f>
        <v>31.328395025710815</v>
      </c>
      <c r="F373" s="17">
        <f>SUM(B373:B383)</f>
        <v>8701223.540000001</v>
      </c>
      <c r="G373"/>
      <c r="H373"/>
      <c r="I373"/>
      <c r="J373"/>
      <c r="K373"/>
      <c r="L373"/>
    </row>
    <row r="374" spans="1:12" s="29" customFormat="1" x14ac:dyDescent="0.25">
      <c r="A374" s="9" t="s">
        <v>251</v>
      </c>
      <c r="B374" s="11">
        <v>109658.57</v>
      </c>
      <c r="C374" s="11">
        <v>122074.02</v>
      </c>
      <c r="D374" s="10">
        <f t="shared" si="36"/>
        <v>-12415.449999999997</v>
      </c>
      <c r="E374" s="21">
        <f t="shared" si="37"/>
        <v>-10.170427745395783</v>
      </c>
      <c r="F374" s="17">
        <f>SUM(B385:B393)</f>
        <v>241267.30000000002</v>
      </c>
      <c r="G374"/>
      <c r="H374"/>
      <c r="I374"/>
      <c r="J374"/>
      <c r="K374"/>
      <c r="L374"/>
    </row>
    <row r="375" spans="1:12" s="29" customFormat="1" x14ac:dyDescent="0.25">
      <c r="A375" s="9" t="s">
        <v>252</v>
      </c>
      <c r="B375" s="11">
        <v>465061.87</v>
      </c>
      <c r="C375" s="11">
        <v>100269.27</v>
      </c>
      <c r="D375" s="10">
        <f t="shared" si="36"/>
        <v>364792.6</v>
      </c>
      <c r="E375" s="21">
        <f t="shared" si="37"/>
        <v>363.81296084034517</v>
      </c>
      <c r="F375" s="17">
        <f>SUM(F373:F374)</f>
        <v>8942490.8400000017</v>
      </c>
      <c r="G375"/>
      <c r="H375"/>
      <c r="I375"/>
      <c r="J375"/>
      <c r="K375"/>
      <c r="L375"/>
    </row>
    <row r="376" spans="1:12" s="29" customFormat="1" x14ac:dyDescent="0.25">
      <c r="A376" s="9" t="s">
        <v>253</v>
      </c>
      <c r="B376" s="11">
        <v>9308.31</v>
      </c>
      <c r="C376" s="11">
        <v>6738.48</v>
      </c>
      <c r="D376" s="10">
        <f t="shared" si="36"/>
        <v>2569.83</v>
      </c>
      <c r="E376" s="21">
        <f t="shared" si="37"/>
        <v>38.136642091391529</v>
      </c>
      <c r="F376"/>
      <c r="G376"/>
      <c r="H376"/>
      <c r="I376"/>
      <c r="J376"/>
      <c r="K376"/>
      <c r="L376"/>
    </row>
    <row r="377" spans="1:12" s="29" customFormat="1" x14ac:dyDescent="0.25">
      <c r="A377" s="9" t="s">
        <v>254</v>
      </c>
      <c r="B377" s="11">
        <v>11538.33</v>
      </c>
      <c r="C377" s="11">
        <v>0</v>
      </c>
      <c r="D377" s="10">
        <f t="shared" si="36"/>
        <v>11538.33</v>
      </c>
      <c r="E377" s="21"/>
      <c r="F377"/>
      <c r="G377"/>
      <c r="H377"/>
      <c r="I377"/>
      <c r="J377"/>
      <c r="K377"/>
      <c r="L377"/>
    </row>
    <row r="378" spans="1:12" s="29" customFormat="1" x14ac:dyDescent="0.25">
      <c r="A378" s="9" t="s">
        <v>255</v>
      </c>
      <c r="B378" s="11">
        <v>40603.32</v>
      </c>
      <c r="C378" s="11">
        <v>27861.439999999999</v>
      </c>
      <c r="D378" s="10">
        <f t="shared" si="36"/>
        <v>12741.880000000001</v>
      </c>
      <c r="E378" s="21">
        <f t="shared" si="37"/>
        <v>45.733027438639212</v>
      </c>
      <c r="F378"/>
      <c r="G378"/>
      <c r="H378"/>
      <c r="I378"/>
      <c r="J378"/>
      <c r="K378"/>
      <c r="L378"/>
    </row>
    <row r="379" spans="1:12" s="29" customFormat="1" x14ac:dyDescent="0.25">
      <c r="A379" s="9" t="s">
        <v>256</v>
      </c>
      <c r="B379" s="11">
        <v>2338862.16</v>
      </c>
      <c r="C379" s="11">
        <v>1292826.31</v>
      </c>
      <c r="D379" s="10">
        <f t="shared" si="36"/>
        <v>1046035.8500000001</v>
      </c>
      <c r="E379" s="21">
        <f t="shared" si="37"/>
        <v>80.910779886588173</v>
      </c>
      <c r="F379"/>
      <c r="G379"/>
      <c r="H379"/>
      <c r="I379"/>
      <c r="J379"/>
      <c r="K379"/>
      <c r="L379"/>
    </row>
    <row r="380" spans="1:12" s="29" customFormat="1" x14ac:dyDescent="0.25">
      <c r="A380" s="9" t="s">
        <v>257</v>
      </c>
      <c r="B380" s="11">
        <v>242873.65</v>
      </c>
      <c r="C380" s="11">
        <v>534054.57999999996</v>
      </c>
      <c r="D380" s="10">
        <f t="shared" si="36"/>
        <v>-291180.92999999993</v>
      </c>
      <c r="E380" s="21">
        <f t="shared" si="37"/>
        <v>-54.522691294960893</v>
      </c>
      <c r="F380"/>
      <c r="G380"/>
      <c r="H380"/>
      <c r="I380"/>
      <c r="J380"/>
      <c r="K380"/>
      <c r="L380"/>
    </row>
    <row r="381" spans="1:12" s="29" customFormat="1" x14ac:dyDescent="0.25">
      <c r="A381" s="9" t="s">
        <v>258</v>
      </c>
      <c r="B381" s="11">
        <v>63016.28</v>
      </c>
      <c r="C381" s="11">
        <v>40038.61</v>
      </c>
      <c r="D381" s="10">
        <f t="shared" si="36"/>
        <v>22977.67</v>
      </c>
      <c r="E381" s="21">
        <f t="shared" si="37"/>
        <v>57.388780479642023</v>
      </c>
      <c r="F381"/>
      <c r="G381"/>
      <c r="H381"/>
      <c r="I381"/>
      <c r="J381"/>
      <c r="K381"/>
      <c r="L381"/>
    </row>
    <row r="382" spans="1:12" s="29" customFormat="1" x14ac:dyDescent="0.25">
      <c r="A382" s="9" t="s">
        <v>335</v>
      </c>
      <c r="B382" s="11">
        <v>20761.05</v>
      </c>
      <c r="C382" s="11">
        <v>0</v>
      </c>
      <c r="D382" s="10">
        <f t="shared" si="36"/>
        <v>20761.05</v>
      </c>
      <c r="E382" s="21"/>
      <c r="F382"/>
      <c r="G382"/>
      <c r="H382"/>
      <c r="I382"/>
      <c r="J382"/>
      <c r="K382"/>
      <c r="L382"/>
    </row>
    <row r="383" spans="1:12" s="29" customFormat="1" x14ac:dyDescent="0.25">
      <c r="A383" s="9" t="s">
        <v>259</v>
      </c>
      <c r="B383" s="11">
        <v>15721.48</v>
      </c>
      <c r="C383" s="11">
        <v>0</v>
      </c>
      <c r="D383" s="10">
        <f t="shared" si="36"/>
        <v>15721.48</v>
      </c>
      <c r="E383" s="21"/>
      <c r="F383"/>
      <c r="G383"/>
      <c r="H383"/>
      <c r="I383"/>
      <c r="J383"/>
      <c r="K383"/>
      <c r="L383"/>
    </row>
    <row r="384" spans="1:12" s="29" customFormat="1" ht="27.95" customHeight="1" x14ac:dyDescent="0.25">
      <c r="A384" s="13" t="s">
        <v>281</v>
      </c>
      <c r="B384" s="15">
        <v>2022</v>
      </c>
      <c r="C384" s="15">
        <v>2021</v>
      </c>
      <c r="D384" s="16" t="s">
        <v>407</v>
      </c>
      <c r="E384" s="19" t="s">
        <v>0</v>
      </c>
      <c r="F384"/>
      <c r="G384"/>
      <c r="H384"/>
      <c r="I384"/>
      <c r="J384"/>
      <c r="K384"/>
      <c r="L384"/>
    </row>
    <row r="385" spans="1:12" s="29" customFormat="1" x14ac:dyDescent="0.25">
      <c r="A385" s="9" t="s">
        <v>260</v>
      </c>
      <c r="B385" s="11">
        <v>3961.92</v>
      </c>
      <c r="C385" s="11">
        <v>0</v>
      </c>
      <c r="D385" s="10">
        <f t="shared" ref="D385:D415" si="38">B385-C385</f>
        <v>3961.92</v>
      </c>
      <c r="E385" s="21"/>
      <c r="F385"/>
      <c r="G385"/>
      <c r="H385"/>
      <c r="I385"/>
      <c r="J385"/>
      <c r="K385"/>
      <c r="L385"/>
    </row>
    <row r="386" spans="1:12" s="29" customFormat="1" x14ac:dyDescent="0.25">
      <c r="A386" s="9" t="s">
        <v>261</v>
      </c>
      <c r="B386" s="11">
        <v>0</v>
      </c>
      <c r="C386" s="11">
        <v>82.64</v>
      </c>
      <c r="D386" s="10">
        <f t="shared" si="38"/>
        <v>-82.64</v>
      </c>
      <c r="E386" s="21">
        <f>D386/C386*100</f>
        <v>-100</v>
      </c>
      <c r="F386"/>
      <c r="G386"/>
      <c r="H386"/>
      <c r="I386"/>
      <c r="J386"/>
      <c r="K386"/>
      <c r="L386"/>
    </row>
    <row r="387" spans="1:12" s="29" customFormat="1" x14ac:dyDescent="0.25">
      <c r="A387" s="9" t="s">
        <v>262</v>
      </c>
      <c r="B387" s="11">
        <v>139.66999999999999</v>
      </c>
      <c r="C387" s="11">
        <v>0</v>
      </c>
      <c r="D387" s="10">
        <f t="shared" si="38"/>
        <v>139.66999999999999</v>
      </c>
      <c r="E387" s="21"/>
      <c r="F387"/>
      <c r="G387"/>
      <c r="H387"/>
      <c r="I387"/>
      <c r="J387"/>
      <c r="K387"/>
      <c r="L387"/>
    </row>
    <row r="388" spans="1:12" s="29" customFormat="1" x14ac:dyDescent="0.25">
      <c r="A388" s="9" t="s">
        <v>336</v>
      </c>
      <c r="B388" s="11">
        <v>14396.13</v>
      </c>
      <c r="C388" s="11">
        <v>11089.82</v>
      </c>
      <c r="D388" s="10">
        <f t="shared" si="38"/>
        <v>3306.3099999999995</v>
      </c>
      <c r="E388" s="21">
        <f>D388/C388*100</f>
        <v>29.813919432416391</v>
      </c>
      <c r="F388"/>
      <c r="G388"/>
      <c r="H388"/>
      <c r="I388"/>
      <c r="J388"/>
      <c r="K388"/>
      <c r="L388"/>
    </row>
    <row r="389" spans="1:12" s="29" customFormat="1" x14ac:dyDescent="0.25">
      <c r="A389" s="9" t="s">
        <v>263</v>
      </c>
      <c r="B389" s="11">
        <v>0</v>
      </c>
      <c r="C389" s="11">
        <v>411.76</v>
      </c>
      <c r="D389" s="10">
        <f t="shared" si="38"/>
        <v>-411.76</v>
      </c>
      <c r="E389" s="21">
        <f>D389/C389*100</f>
        <v>-100</v>
      </c>
      <c r="F389"/>
      <c r="G389"/>
      <c r="H389"/>
      <c r="I389"/>
      <c r="J389"/>
      <c r="K389"/>
      <c r="L389"/>
    </row>
    <row r="390" spans="1:12" s="29" customFormat="1" x14ac:dyDescent="0.25">
      <c r="A390" s="9" t="s">
        <v>264</v>
      </c>
      <c r="B390" s="11">
        <v>213205.35</v>
      </c>
      <c r="C390" s="11">
        <v>233586.8</v>
      </c>
      <c r="D390" s="10">
        <f t="shared" si="38"/>
        <v>-20381.449999999983</v>
      </c>
      <c r="E390" s="21">
        <f>D390/C390*100</f>
        <v>-8.7254288341635675</v>
      </c>
      <c r="F390"/>
      <c r="G390"/>
      <c r="H390"/>
      <c r="I390"/>
      <c r="J390"/>
      <c r="K390"/>
      <c r="L390"/>
    </row>
    <row r="391" spans="1:12" s="29" customFormat="1" hidden="1" x14ac:dyDescent="0.25">
      <c r="A391" s="9" t="s">
        <v>265</v>
      </c>
      <c r="B391" s="11">
        <v>0</v>
      </c>
      <c r="C391" s="11">
        <v>0</v>
      </c>
      <c r="D391" s="10">
        <f t="shared" si="38"/>
        <v>0</v>
      </c>
      <c r="E391" s="21"/>
      <c r="F391"/>
      <c r="G391"/>
      <c r="H391"/>
      <c r="I391"/>
      <c r="J391"/>
      <c r="K391"/>
      <c r="L391"/>
    </row>
    <row r="392" spans="1:12" s="29" customFormat="1" hidden="1" x14ac:dyDescent="0.25">
      <c r="A392" s="9" t="s">
        <v>346</v>
      </c>
      <c r="B392" s="11">
        <v>0</v>
      </c>
      <c r="C392" s="11">
        <v>0</v>
      </c>
      <c r="D392" s="10">
        <f t="shared" si="38"/>
        <v>0</v>
      </c>
      <c r="E392" s="21"/>
      <c r="F392"/>
      <c r="G392"/>
      <c r="H392"/>
      <c r="I392"/>
      <c r="J392"/>
      <c r="K392"/>
      <c r="L392"/>
    </row>
    <row r="393" spans="1:12" s="29" customFormat="1" x14ac:dyDescent="0.25">
      <c r="A393" s="9" t="s">
        <v>266</v>
      </c>
      <c r="B393" s="11">
        <v>9564.23</v>
      </c>
      <c r="C393" s="11">
        <v>8146.92</v>
      </c>
      <c r="D393" s="10">
        <f t="shared" si="38"/>
        <v>1417.3099999999995</v>
      </c>
      <c r="E393" s="21">
        <f>D393/C393*100</f>
        <v>17.39688127537768</v>
      </c>
      <c r="F393"/>
      <c r="G393"/>
      <c r="H393"/>
      <c r="I393"/>
      <c r="J393"/>
      <c r="K393"/>
      <c r="L393"/>
    </row>
    <row r="394" spans="1:12" s="29" customFormat="1" hidden="1" x14ac:dyDescent="0.25">
      <c r="A394" s="9" t="s">
        <v>347</v>
      </c>
      <c r="B394" s="11">
        <v>0</v>
      </c>
      <c r="C394" s="11">
        <v>0</v>
      </c>
      <c r="D394" s="10">
        <f t="shared" si="38"/>
        <v>0</v>
      </c>
      <c r="E394" s="21"/>
      <c r="F394"/>
      <c r="G394"/>
      <c r="H394"/>
      <c r="I394"/>
      <c r="J394"/>
      <c r="K394"/>
      <c r="L394"/>
    </row>
    <row r="395" spans="1:12" s="29" customFormat="1" x14ac:dyDescent="0.25">
      <c r="A395" s="3" t="s">
        <v>298</v>
      </c>
      <c r="B395" s="4">
        <f>+B256+B245+B231+B224+B221</f>
        <v>79750349.309999973</v>
      </c>
      <c r="C395" s="4">
        <f>+C256+C245+C231+C224+C221</f>
        <v>73512982.460000008</v>
      </c>
      <c r="D395" s="4">
        <f t="shared" si="38"/>
        <v>6237366.8499999642</v>
      </c>
      <c r="E395" s="23">
        <v>8.49</v>
      </c>
      <c r="F395"/>
      <c r="G395"/>
      <c r="H395"/>
      <c r="I395"/>
      <c r="J395"/>
      <c r="K395"/>
      <c r="L395"/>
    </row>
    <row r="396" spans="1:12" s="29" customFormat="1" x14ac:dyDescent="0.25">
      <c r="A396" s="2" t="s">
        <v>299</v>
      </c>
      <c r="B396" s="7">
        <f>SUM(B397:B400)</f>
        <v>42621.06</v>
      </c>
      <c r="C396" s="7">
        <f>SUM(C397:C400)</f>
        <v>73149.740000000005</v>
      </c>
      <c r="D396" s="8">
        <f t="shared" si="38"/>
        <v>-30528.680000000008</v>
      </c>
      <c r="E396" s="39">
        <f t="shared" ref="E396:E398" si="39">D396/C396*100</f>
        <v>-41.734502405613476</v>
      </c>
      <c r="F396"/>
      <c r="G396"/>
      <c r="H396"/>
      <c r="I396"/>
      <c r="J396"/>
      <c r="K396"/>
      <c r="L396"/>
    </row>
    <row r="397" spans="1:12" s="29" customFormat="1" x14ac:dyDescent="0.25">
      <c r="A397" s="9" t="s">
        <v>360</v>
      </c>
      <c r="B397" s="11">
        <v>28541.77</v>
      </c>
      <c r="C397" s="11">
        <v>18999.740000000002</v>
      </c>
      <c r="D397" s="10">
        <f t="shared" si="38"/>
        <v>9542.0299999999988</v>
      </c>
      <c r="E397" s="38">
        <f t="shared" si="39"/>
        <v>50.221897773337943</v>
      </c>
      <c r="F397"/>
      <c r="G397"/>
      <c r="H397"/>
      <c r="I397"/>
      <c r="J397"/>
      <c r="K397"/>
      <c r="L397"/>
    </row>
    <row r="398" spans="1:12" s="29" customFormat="1" x14ac:dyDescent="0.25">
      <c r="A398" s="9" t="s">
        <v>267</v>
      </c>
      <c r="B398" s="11">
        <v>0</v>
      </c>
      <c r="C398" s="11">
        <v>53000</v>
      </c>
      <c r="D398" s="10">
        <f t="shared" si="38"/>
        <v>-53000</v>
      </c>
      <c r="E398" s="38">
        <f t="shared" si="39"/>
        <v>-100</v>
      </c>
      <c r="F398"/>
      <c r="G398"/>
      <c r="H398"/>
      <c r="I398"/>
      <c r="J398"/>
      <c r="K398"/>
      <c r="L398"/>
    </row>
    <row r="399" spans="1:12" s="29" customFormat="1" x14ac:dyDescent="0.25">
      <c r="A399" s="9" t="s">
        <v>348</v>
      </c>
      <c r="B399" s="11">
        <v>14079.29</v>
      </c>
      <c r="C399" s="11">
        <v>1150</v>
      </c>
      <c r="D399" s="10">
        <f t="shared" si="38"/>
        <v>12929.29</v>
      </c>
      <c r="E399" s="38">
        <f>D399/C399*100</f>
        <v>1124.2860869565218</v>
      </c>
      <c r="F399"/>
      <c r="G399"/>
      <c r="H399"/>
      <c r="I399"/>
      <c r="J399"/>
      <c r="K399"/>
      <c r="L399"/>
    </row>
    <row r="400" spans="1:12" s="29" customFormat="1" hidden="1" x14ac:dyDescent="0.25">
      <c r="A400" s="9" t="s">
        <v>268</v>
      </c>
      <c r="B400" s="11">
        <v>0</v>
      </c>
      <c r="C400" s="11">
        <v>0</v>
      </c>
      <c r="D400" s="10">
        <f t="shared" si="38"/>
        <v>0</v>
      </c>
      <c r="E400" s="21"/>
      <c r="F400"/>
      <c r="G400"/>
      <c r="H400"/>
      <c r="I400"/>
      <c r="J400"/>
      <c r="K400"/>
      <c r="L400"/>
    </row>
    <row r="401" spans="1:12" s="29" customFormat="1" x14ac:dyDescent="0.25">
      <c r="A401" s="2" t="s">
        <v>300</v>
      </c>
      <c r="B401" s="7">
        <f>SUM(B402:B403)</f>
        <v>0</v>
      </c>
      <c r="C401" s="7">
        <f>SUM(C402:C403)</f>
        <v>160000</v>
      </c>
      <c r="D401" s="8">
        <f t="shared" si="38"/>
        <v>-160000</v>
      </c>
      <c r="E401" s="20">
        <f>D401/C401*100</f>
        <v>-100</v>
      </c>
      <c r="F401"/>
      <c r="G401"/>
      <c r="H401"/>
      <c r="I401"/>
      <c r="J401"/>
      <c r="K401"/>
      <c r="L401"/>
    </row>
    <row r="402" spans="1:12" s="29" customFormat="1" x14ac:dyDescent="0.25">
      <c r="A402" s="9" t="s">
        <v>269</v>
      </c>
      <c r="B402" s="11">
        <v>0</v>
      </c>
      <c r="C402" s="11">
        <v>160000</v>
      </c>
      <c r="D402" s="10">
        <f t="shared" si="38"/>
        <v>-160000</v>
      </c>
      <c r="E402" s="21">
        <f>D402/C402*100</f>
        <v>-100</v>
      </c>
      <c r="F402"/>
      <c r="G402"/>
      <c r="H402"/>
      <c r="I402"/>
      <c r="J402"/>
      <c r="K402"/>
      <c r="L402"/>
    </row>
    <row r="403" spans="1:12" s="29" customFormat="1" hidden="1" x14ac:dyDescent="0.25">
      <c r="A403" s="9" t="s">
        <v>270</v>
      </c>
      <c r="B403" s="11">
        <v>0</v>
      </c>
      <c r="C403" s="11">
        <v>0</v>
      </c>
      <c r="D403" s="10">
        <f t="shared" si="38"/>
        <v>0</v>
      </c>
      <c r="E403" s="21" t="e">
        <f>D403/C403*100</f>
        <v>#DIV/0!</v>
      </c>
      <c r="F403"/>
      <c r="G403"/>
      <c r="H403"/>
      <c r="I403"/>
      <c r="J403"/>
      <c r="K403"/>
      <c r="L403"/>
    </row>
    <row r="404" spans="1:12" s="29" customFormat="1" x14ac:dyDescent="0.25">
      <c r="A404" s="3" t="s">
        <v>301</v>
      </c>
      <c r="B404" s="4">
        <f>+B401+B396</f>
        <v>42621.06</v>
      </c>
      <c r="C404" s="4">
        <f>+C401+C396</f>
        <v>233149.74</v>
      </c>
      <c r="D404" s="4">
        <f t="shared" si="38"/>
        <v>-190528.68</v>
      </c>
      <c r="E404" s="23">
        <f t="shared" ref="E404:E410" si="40">D404/C404*100</f>
        <v>-81.71944776777363</v>
      </c>
      <c r="F404"/>
      <c r="G404"/>
      <c r="H404"/>
      <c r="I404"/>
      <c r="J404"/>
      <c r="K404"/>
      <c r="L404"/>
    </row>
    <row r="405" spans="1:12" s="29" customFormat="1" x14ac:dyDescent="0.25">
      <c r="A405" s="6" t="s">
        <v>349</v>
      </c>
      <c r="B405" s="12">
        <f>+B404+B395</f>
        <v>79792970.369999975</v>
      </c>
      <c r="C405" s="12">
        <f>+C404+C395</f>
        <v>73746132.200000003</v>
      </c>
      <c r="D405" s="12">
        <f t="shared" si="38"/>
        <v>6046838.169999972</v>
      </c>
      <c r="E405" s="24">
        <f t="shared" si="40"/>
        <v>8.199532625793724</v>
      </c>
      <c r="F405"/>
      <c r="G405"/>
      <c r="H405"/>
      <c r="I405"/>
      <c r="J405"/>
      <c r="K405"/>
      <c r="L405"/>
    </row>
    <row r="406" spans="1:12" s="29" customFormat="1" x14ac:dyDescent="0.25">
      <c r="A406" s="2" t="s">
        <v>302</v>
      </c>
      <c r="B406" s="7">
        <f>+B407+B408</f>
        <v>72000</v>
      </c>
      <c r="C406" s="7">
        <f>+C407+C408</f>
        <v>27000</v>
      </c>
      <c r="D406" s="8">
        <f t="shared" si="38"/>
        <v>45000</v>
      </c>
      <c r="E406" s="20">
        <f t="shared" si="40"/>
        <v>166.66666666666669</v>
      </c>
      <c r="F406"/>
      <c r="G406"/>
      <c r="H406"/>
      <c r="I406"/>
      <c r="J406"/>
      <c r="K406"/>
      <c r="L406"/>
    </row>
    <row r="407" spans="1:12" s="29" customFormat="1" x14ac:dyDescent="0.25">
      <c r="A407" s="9" t="s">
        <v>271</v>
      </c>
      <c r="B407" s="11">
        <v>16200</v>
      </c>
      <c r="C407" s="11">
        <v>5400</v>
      </c>
      <c r="D407" s="10">
        <f t="shared" si="38"/>
        <v>10800</v>
      </c>
      <c r="E407" s="21">
        <f t="shared" si="40"/>
        <v>200</v>
      </c>
      <c r="F407"/>
      <c r="G407"/>
      <c r="H407"/>
      <c r="I407"/>
      <c r="J407"/>
      <c r="K407"/>
      <c r="L407"/>
    </row>
    <row r="408" spans="1:12" s="29" customFormat="1" x14ac:dyDescent="0.25">
      <c r="A408" s="9" t="s">
        <v>272</v>
      </c>
      <c r="B408" s="11">
        <v>55800</v>
      </c>
      <c r="C408" s="11">
        <v>21600</v>
      </c>
      <c r="D408" s="10">
        <f t="shared" si="38"/>
        <v>34200</v>
      </c>
      <c r="E408" s="21">
        <f t="shared" si="40"/>
        <v>158.33333333333331</v>
      </c>
      <c r="F408"/>
      <c r="G408"/>
      <c r="H408"/>
      <c r="I408"/>
      <c r="J408"/>
      <c r="K408"/>
      <c r="L408"/>
    </row>
    <row r="409" spans="1:12" s="29" customFormat="1" x14ac:dyDescent="0.25">
      <c r="A409" s="3" t="s">
        <v>303</v>
      </c>
      <c r="B409" s="4">
        <f>+B406</f>
        <v>72000</v>
      </c>
      <c r="C409" s="4">
        <f>+C406</f>
        <v>27000</v>
      </c>
      <c r="D409" s="4">
        <f t="shared" si="38"/>
        <v>45000</v>
      </c>
      <c r="E409" s="23">
        <f t="shared" si="40"/>
        <v>166.66666666666669</v>
      </c>
      <c r="F409"/>
      <c r="G409"/>
      <c r="H409"/>
      <c r="I409"/>
      <c r="J409"/>
      <c r="K409"/>
      <c r="L409"/>
    </row>
    <row r="410" spans="1:12" s="29" customFormat="1" x14ac:dyDescent="0.25">
      <c r="A410" s="2" t="s">
        <v>304</v>
      </c>
      <c r="B410" s="7">
        <f>SUM(B411:B413)</f>
        <v>5361218.8499999996</v>
      </c>
      <c r="C410" s="7">
        <f>SUM(C411:C413)</f>
        <v>5372294.2999999998</v>
      </c>
      <c r="D410" s="8">
        <f t="shared" si="38"/>
        <v>-11075.450000000186</v>
      </c>
      <c r="E410" s="20">
        <f t="shared" si="40"/>
        <v>-0.20615866111430617</v>
      </c>
      <c r="F410"/>
      <c r="G410"/>
      <c r="H410"/>
      <c r="I410"/>
      <c r="J410"/>
      <c r="K410"/>
      <c r="L410"/>
    </row>
    <row r="411" spans="1:12" s="29" customFormat="1" hidden="1" x14ac:dyDescent="0.25">
      <c r="A411" s="9" t="s">
        <v>273</v>
      </c>
      <c r="B411" s="11">
        <v>0</v>
      </c>
      <c r="C411" s="11">
        <v>0</v>
      </c>
      <c r="D411" s="10">
        <f t="shared" si="38"/>
        <v>0</v>
      </c>
      <c r="E411" s="21"/>
      <c r="F411"/>
      <c r="G411"/>
      <c r="H411"/>
      <c r="I411"/>
      <c r="J411"/>
      <c r="K411"/>
      <c r="L411"/>
    </row>
    <row r="412" spans="1:12" s="29" customFormat="1" x14ac:dyDescent="0.25">
      <c r="A412" s="9" t="s">
        <v>364</v>
      </c>
      <c r="B412" s="11">
        <v>5361218.8499999996</v>
      </c>
      <c r="C412" s="11">
        <v>5372294.2999999998</v>
      </c>
      <c r="D412" s="10">
        <f t="shared" si="38"/>
        <v>-11075.450000000186</v>
      </c>
      <c r="E412" s="21">
        <f>D412/C412*100</f>
        <v>-0.20615866111430617</v>
      </c>
      <c r="F412"/>
      <c r="G412"/>
      <c r="H412"/>
      <c r="I412"/>
      <c r="J412"/>
      <c r="K412"/>
      <c r="L412"/>
    </row>
    <row r="413" spans="1:12" s="29" customFormat="1" hidden="1" x14ac:dyDescent="0.25">
      <c r="A413" s="9" t="s">
        <v>365</v>
      </c>
      <c r="B413" s="11">
        <v>0</v>
      </c>
      <c r="C413" s="11">
        <v>0</v>
      </c>
      <c r="D413" s="11">
        <f t="shared" si="38"/>
        <v>0</v>
      </c>
      <c r="E413" s="21"/>
      <c r="F413"/>
      <c r="G413"/>
      <c r="H413"/>
      <c r="I413"/>
      <c r="J413"/>
      <c r="K413"/>
      <c r="L413"/>
    </row>
    <row r="414" spans="1:12" s="29" customFormat="1" x14ac:dyDescent="0.25">
      <c r="A414" s="3" t="s">
        <v>305</v>
      </c>
      <c r="B414" s="4">
        <f>+B410</f>
        <v>5361218.8499999996</v>
      </c>
      <c r="C414" s="4">
        <f>+C410</f>
        <v>5372294.2999999998</v>
      </c>
      <c r="D414" s="4">
        <f t="shared" si="38"/>
        <v>-11075.450000000186</v>
      </c>
      <c r="E414" s="23">
        <f>D414/C414*100</f>
        <v>-0.20615866111430617</v>
      </c>
      <c r="F414"/>
      <c r="G414"/>
      <c r="H414"/>
      <c r="I414"/>
      <c r="J414"/>
      <c r="K414"/>
      <c r="L414"/>
    </row>
    <row r="415" spans="1:12" s="29" customFormat="1" x14ac:dyDescent="0.25">
      <c r="A415" s="6" t="s">
        <v>306</v>
      </c>
      <c r="B415" s="12">
        <f>+B414+B409</f>
        <v>5433218.8499999996</v>
      </c>
      <c r="C415" s="12">
        <f>+C414+C409</f>
        <v>5399294.2999999998</v>
      </c>
      <c r="D415" s="12">
        <f t="shared" si="38"/>
        <v>33924.549999999814</v>
      </c>
      <c r="E415" s="24">
        <f>D415/C415*100</f>
        <v>0.62831451880664868</v>
      </c>
      <c r="F415"/>
      <c r="G415"/>
      <c r="H415"/>
      <c r="I415"/>
      <c r="J415"/>
      <c r="K415"/>
      <c r="L415"/>
    </row>
    <row r="416" spans="1:12" s="29" customFormat="1" ht="23.25" customHeight="1" x14ac:dyDescent="0.25">
      <c r="A416" s="13" t="s">
        <v>307</v>
      </c>
      <c r="B416" s="14">
        <f>+B415+B405+B220</f>
        <v>362271625.78999996</v>
      </c>
      <c r="C416" s="14">
        <f>+C415+C405+C220</f>
        <v>339698913.63</v>
      </c>
      <c r="D416" s="14">
        <f>B416-C416</f>
        <v>22572712.159999967</v>
      </c>
      <c r="E416" s="25">
        <f>D416/C416*100</f>
        <v>6.6449173825107257</v>
      </c>
      <c r="F416"/>
      <c r="G416"/>
      <c r="H416"/>
      <c r="I416"/>
      <c r="J416"/>
      <c r="K416"/>
      <c r="L416"/>
    </row>
    <row r="417" spans="2:12" x14ac:dyDescent="0.25">
      <c r="F417"/>
      <c r="G417"/>
      <c r="H417"/>
      <c r="I417"/>
      <c r="J417"/>
      <c r="K417"/>
      <c r="L417"/>
    </row>
    <row r="418" spans="2:12" x14ac:dyDescent="0.25">
      <c r="D418" s="37"/>
      <c r="F418"/>
      <c r="G418"/>
      <c r="H418"/>
      <c r="I418"/>
      <c r="J418"/>
      <c r="K418"/>
      <c r="L418"/>
    </row>
    <row r="419" spans="2:12" x14ac:dyDescent="0.25">
      <c r="B419"/>
      <c r="C419"/>
      <c r="F419"/>
      <c r="G419"/>
      <c r="H419"/>
      <c r="I419"/>
      <c r="J419"/>
      <c r="K419"/>
      <c r="L419"/>
    </row>
    <row r="420" spans="2:12" x14ac:dyDescent="0.25">
      <c r="F420"/>
      <c r="G420"/>
      <c r="H420"/>
      <c r="I420"/>
      <c r="J420"/>
      <c r="K420"/>
      <c r="L420"/>
    </row>
  </sheetData>
  <mergeCells count="1">
    <mergeCell ref="A1:E1"/>
  </mergeCells>
  <pageMargins left="0.25" right="0.25" top="0.75" bottom="0.75" header="0.3" footer="0.3"/>
  <pageSetup paperSize="9" fitToHeight="0" orientation="portrait" r:id="rId1"/>
  <ignoredErrors>
    <ignoredError sqref="B373:E394 B40:E67 B69:E123 B125:E193 B195:E254 B257:E317 B319:E330 B331:E372 C256:E256 B396:E416 B395:D39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2017-08-16T09:49:39Z</dcterms:created>
  <dcterms:modified xsi:type="dcterms:W3CDTF">2023-06-27T10:12:33Z</dcterms:modified>
</cp:coreProperties>
</file>