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INGRESOS\"/>
    </mc:Choice>
  </mc:AlternateContent>
  <bookViews>
    <workbookView xWindow="0" yWindow="0" windowWidth="19200" windowHeight="7224"/>
  </bookViews>
  <sheets>
    <sheet name="ingresos 2023" sheetId="1" r:id="rId1"/>
  </sheets>
  <externalReferences>
    <externalReference r:id="rId2"/>
  </externalReferences>
  <definedNames>
    <definedName name="_xlnm._FilterDatabase" localSheetId="0" hidden="1">'ingresos 2023'!$E$1:$E$247</definedName>
    <definedName name="aaa">#REF!</definedName>
    <definedName name="AAAAA">#REF!</definedName>
    <definedName name="AAAFFF">#REF!</definedName>
    <definedName name="_xlnm.Print_Area" localSheetId="0">'ingresos 2023'!$A$1:$F$243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  <definedName name="_xlnm.Print_Titles" localSheetId="0">'ingresos 2023'!$2:$3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0" i="1" l="1"/>
  <c r="D238" i="1"/>
  <c r="E237" i="1" s="1"/>
  <c r="D234" i="1"/>
  <c r="E233" i="1" s="1"/>
  <c r="D228" i="1"/>
  <c r="E227" i="1" s="1"/>
  <c r="D219" i="1"/>
  <c r="D214" i="1"/>
  <c r="D212" i="1"/>
  <c r="E211" i="1"/>
  <c r="D208" i="1"/>
  <c r="D205" i="1"/>
  <c r="E204" i="1" s="1"/>
  <c r="D201" i="1"/>
  <c r="E200" i="1" s="1"/>
  <c r="D197" i="1"/>
  <c r="E196" i="1" s="1"/>
  <c r="D194" i="1"/>
  <c r="C190" i="1"/>
  <c r="D188" i="1"/>
  <c r="E187" i="1" s="1"/>
  <c r="D183" i="1"/>
  <c r="E182" i="1" s="1"/>
  <c r="C181" i="1"/>
  <c r="D178" i="1" s="1"/>
  <c r="E177" i="1" s="1"/>
  <c r="D175" i="1"/>
  <c r="E174" i="1"/>
  <c r="D171" i="1"/>
  <c r="D167" i="1"/>
  <c r="D161" i="1"/>
  <c r="E160" i="1"/>
  <c r="E155" i="1"/>
  <c r="E153" i="1" s="1"/>
  <c r="D150" i="1"/>
  <c r="C148" i="1"/>
  <c r="D147" i="1"/>
  <c r="E146" i="1" s="1"/>
  <c r="D143" i="1"/>
  <c r="E142" i="1" s="1"/>
  <c r="E139" i="1"/>
  <c r="D134" i="1"/>
  <c r="E133" i="1"/>
  <c r="D128" i="1"/>
  <c r="D125" i="1"/>
  <c r="E124" i="1"/>
  <c r="D119" i="1"/>
  <c r="D116" i="1"/>
  <c r="E115" i="1" s="1"/>
  <c r="D111" i="1"/>
  <c r="E110" i="1" s="1"/>
  <c r="C105" i="1"/>
  <c r="D103" i="1" s="1"/>
  <c r="E97" i="1" s="1"/>
  <c r="D98" i="1"/>
  <c r="D95" i="1"/>
  <c r="D93" i="1"/>
  <c r="E92" i="1"/>
  <c r="D89" i="1"/>
  <c r="E88" i="1"/>
  <c r="D82" i="1"/>
  <c r="E81" i="1"/>
  <c r="D79" i="1"/>
  <c r="D75" i="1"/>
  <c r="E74" i="1" s="1"/>
  <c r="D67" i="1"/>
  <c r="C64" i="1"/>
  <c r="D63" i="1" s="1"/>
  <c r="E62" i="1" s="1"/>
  <c r="D60" i="1"/>
  <c r="E59" i="1"/>
  <c r="D53" i="1"/>
  <c r="D51" i="1"/>
  <c r="E50" i="1" s="1"/>
  <c r="C44" i="1"/>
  <c r="D34" i="1" s="1"/>
  <c r="E33" i="1" s="1"/>
  <c r="D30" i="1"/>
  <c r="D28" i="1"/>
  <c r="D23" i="1"/>
  <c r="D20" i="1"/>
  <c r="E6" i="1" s="1"/>
  <c r="D7" i="1"/>
  <c r="F72" i="1" l="1"/>
  <c r="F223" i="1"/>
  <c r="F4" i="1"/>
  <c r="F131" i="1"/>
  <c r="F158" i="1"/>
  <c r="F242" i="1" l="1"/>
</calcChain>
</file>

<file path=xl/comments1.xml><?xml version="1.0" encoding="utf-8"?>
<comments xmlns="http://schemas.openxmlformats.org/spreadsheetml/2006/main">
  <authors>
    <author>juanmanuel.gomez</author>
  </authors>
  <commentList>
    <comment ref="M133" authorId="0" shapeId="0">
      <text>
        <r>
          <rPr>
            <b/>
            <sz val="9"/>
            <color indexed="81"/>
            <rFont val="Tahoma"/>
            <family val="2"/>
          </rPr>
          <t>juanmanuel.gomez:</t>
        </r>
        <r>
          <rPr>
            <sz val="9"/>
            <color indexed="81"/>
            <rFont val="Tahoma"/>
            <family val="2"/>
          </rPr>
          <t xml:space="preserve">
 Redondeo la recaudación del ejercicio 2015</t>
        </r>
      </text>
    </comment>
    <comment ref="E153" authorId="0" shapeId="0">
      <text>
        <r>
          <rPr>
            <b/>
            <sz val="9"/>
            <color indexed="81"/>
            <rFont val="Tahoma"/>
            <family val="2"/>
          </rPr>
          <t>juanmanuel.gomez:</t>
        </r>
        <r>
          <rPr>
            <sz val="9"/>
            <color indexed="81"/>
            <rFont val="Tahoma"/>
            <family val="2"/>
          </rPr>
          <t xml:space="preserve">
 Redondeo la recaudación del ejercicio 2015</t>
        </r>
      </text>
    </comment>
  </commentList>
</comments>
</file>

<file path=xl/sharedStrings.xml><?xml version="1.0" encoding="utf-8"?>
<sst xmlns="http://schemas.openxmlformats.org/spreadsheetml/2006/main" count="349" uniqueCount="230">
  <si>
    <t>PRESUPUESTO DE INGRESOS 2023</t>
  </si>
  <si>
    <t>Subconcepto</t>
  </si>
  <si>
    <t>Concepto</t>
  </si>
  <si>
    <t xml:space="preserve">Artículo </t>
  </si>
  <si>
    <t>Capítulo</t>
  </si>
  <si>
    <t>Capítulo 3 TASAS, PRECIOS PÚBLICOS Y OTROS INGRESOS</t>
  </si>
  <si>
    <t xml:space="preserve">Precios públicos </t>
  </si>
  <si>
    <t>Derechos de matrícula por estudios oficiales</t>
  </si>
  <si>
    <t>.00</t>
  </si>
  <si>
    <t>Por estudios oficiales</t>
  </si>
  <si>
    <t>.01</t>
  </si>
  <si>
    <t>Por cursos de doctorado</t>
  </si>
  <si>
    <t>.02</t>
  </si>
  <si>
    <t>Por tesis doctorales</t>
  </si>
  <si>
    <t>.03</t>
  </si>
  <si>
    <t>Por selectividad y acceso</t>
  </si>
  <si>
    <t>.04</t>
  </si>
  <si>
    <t>Por proyectos fin de carrera</t>
  </si>
  <si>
    <t>.05</t>
  </si>
  <si>
    <t>Por expedición de títulos oficiales</t>
  </si>
  <si>
    <t>.06</t>
  </si>
  <si>
    <t>Por derechos de secretaría</t>
  </si>
  <si>
    <t>.07</t>
  </si>
  <si>
    <t>Por másteres oficiales</t>
  </si>
  <si>
    <t>.08</t>
  </si>
  <si>
    <t>Pruebas para la homologación de títulos</t>
  </si>
  <si>
    <t>.09</t>
  </si>
  <si>
    <t>Diversos ingresos académicos</t>
  </si>
  <si>
    <t>.10</t>
  </si>
  <si>
    <t>Másteres habilitantes</t>
  </si>
  <si>
    <t>.11</t>
  </si>
  <si>
    <t>Precios públicos becarios Ministerio de Ciencia</t>
  </si>
  <si>
    <t>Entradas a museos, exposiciones  y espectáculos</t>
  </si>
  <si>
    <t>Ingresos por conciertos</t>
  </si>
  <si>
    <t>Ingresos por exposiones y espectáculos</t>
  </si>
  <si>
    <t>Títulos propios, másteres propios, cursos y seminarios</t>
  </si>
  <si>
    <t>Derechos matrícula por títulos propios</t>
  </si>
  <si>
    <t>Derechos matrícula por másteres propios</t>
  </si>
  <si>
    <t>Derechos matrícula por cursos y seminarios</t>
  </si>
  <si>
    <t>Ingresos por expedición títulos propios</t>
  </si>
  <si>
    <t>Otros precios públicos por cursos y seminarios</t>
  </si>
  <si>
    <t>Otros precios públicos</t>
  </si>
  <si>
    <t>Derechos a examen plazas docentes</t>
  </si>
  <si>
    <t>Derechos a examen oposiciones PAS</t>
  </si>
  <si>
    <t>Otros ingresos por prestación de servicios</t>
  </si>
  <si>
    <t>Otros ingresos procedentes prestaciones de servicio</t>
  </si>
  <si>
    <t>Cánones art. 83 LOU</t>
  </si>
  <si>
    <t>Prestación servicios facturación OTT</t>
  </si>
  <si>
    <t>Actividades deportivas</t>
  </si>
  <si>
    <t>Ingresos por préstamos interbibliotecarios</t>
  </si>
  <si>
    <t>Prestación de servicios en Centros</t>
  </si>
  <si>
    <t>Organización de congresos y otros eventos</t>
  </si>
  <si>
    <t>Prestación de Servicios por Actividades Culturales</t>
  </si>
  <si>
    <t>Cánones Fundaciones por prestación de servicios</t>
  </si>
  <si>
    <t>Cánones Fundaciones por títulos, cursos y seminarios</t>
  </si>
  <si>
    <t>Cánones por prácticas en empresas</t>
  </si>
  <si>
    <t>.12</t>
  </si>
  <si>
    <t>Ingresos por prestación de servicios de formación ocupac.</t>
  </si>
  <si>
    <t>.90</t>
  </si>
  <si>
    <t>Cánones art. 83 LOU dentro del PRTR</t>
  </si>
  <si>
    <t>.91</t>
  </si>
  <si>
    <t>Prestación servicios facturación OTT dentro del PRTR</t>
  </si>
  <si>
    <t>.99</t>
  </si>
  <si>
    <t>Otros ingresos derivados de prestación de servicios</t>
  </si>
  <si>
    <t>Venta de bienes</t>
  </si>
  <si>
    <t>Venta publicaciones propias</t>
  </si>
  <si>
    <t>Venta fotocopias y otros productos de reprografía</t>
  </si>
  <si>
    <t>Venta productos agropecuarios</t>
  </si>
  <si>
    <t>Venta material de desecho</t>
  </si>
  <si>
    <t>Venta de artículos publicitarios</t>
  </si>
  <si>
    <t>Venta de otros bienes</t>
  </si>
  <si>
    <t>Reintegros de operaciones corrientes</t>
  </si>
  <si>
    <t>Reintegros ejercicios cerrados</t>
  </si>
  <si>
    <t>Otros ingresos</t>
  </si>
  <si>
    <t>Ingresos por indemnizaciones</t>
  </si>
  <si>
    <t>Indemnizaciones de seguros</t>
  </si>
  <si>
    <t>Intereses de demora</t>
  </si>
  <si>
    <t>Otras indemnizaciones</t>
  </si>
  <si>
    <t>Ingresos diversos</t>
  </si>
  <si>
    <t>Recursos eventuales</t>
  </si>
  <si>
    <t>Ingresos producidos por modificaciones del tipo de cambio</t>
  </si>
  <si>
    <t>Otros ingresos diversos</t>
  </si>
  <si>
    <t>Capítulo 4 TRANSFERENCIAS Y SUBVENCIONES CORRIENTES</t>
  </si>
  <si>
    <t>De la Administración del Estado</t>
  </si>
  <si>
    <t>Del Ministerio de Educación</t>
  </si>
  <si>
    <t>Subvenciones M.E., Becas Erasmus, Sócrates</t>
  </si>
  <si>
    <t>Otras  subvenciones M E. C y  D</t>
  </si>
  <si>
    <t>Transf. y otras subv. corrientes. Otros Dptos.</t>
  </si>
  <si>
    <t>Subvenciones corrientes. Otros Dptos.</t>
  </si>
  <si>
    <t>De organismos autónomos</t>
  </si>
  <si>
    <t>Transferencias y subvenciones corrientes OOAA</t>
  </si>
  <si>
    <t xml:space="preserve">Transferencias corrientes de organismos autónomos </t>
  </si>
  <si>
    <t>Subvenciones corrientes de OOAA</t>
  </si>
  <si>
    <t>Subvención Corriente programa Erasmus</t>
  </si>
  <si>
    <t>Subvenciones corrientes de OOAA de la C.M.</t>
  </si>
  <si>
    <t>Subvención Corriente programa Erasmus. Reintegrables</t>
  </si>
  <si>
    <t xml:space="preserve">De Agencias Estatales y otras entidades </t>
  </si>
  <si>
    <t>De Agencias Estatales para investigación</t>
  </si>
  <si>
    <t>Transf. corrientes de Agencias Estatales para investigac.</t>
  </si>
  <si>
    <t>Subv. corrientes de Agencias Estatales para investigación</t>
  </si>
  <si>
    <t>De entidades públ. empr. y otras entidades del Sect. Públ. Inst.</t>
  </si>
  <si>
    <t>Transf. y Subv. de entidades públicas empre y otras para inv.</t>
  </si>
  <si>
    <t>Subv. corrientes de entidades públicas empr y otras  para inv.</t>
  </si>
  <si>
    <t>Transf. y Subv. Corrientes de otros organismos públicos</t>
  </si>
  <si>
    <t>Subv. corrientes de otros organismos públicos</t>
  </si>
  <si>
    <t>De Comunidades Autónomas</t>
  </si>
  <si>
    <t>Transfer. y subv. corrientes de la Comunidad de Madrid</t>
  </si>
  <si>
    <t>Transferencia nominativa Comunidad de Madrid</t>
  </si>
  <si>
    <t>Transferencias corrientes otras retribuciones</t>
  </si>
  <si>
    <t>Transf. compensación reducción de precio de matrícula</t>
  </si>
  <si>
    <t>Transferencias corrientes por ejecución de sentencias</t>
  </si>
  <si>
    <t>Otras subvenciones y transferencias corrientes</t>
  </si>
  <si>
    <t>Transferencias corrientes para el Consejo Social</t>
  </si>
  <si>
    <t>Otras subvenciones corrientes de la Comunidad de Madrid</t>
  </si>
  <si>
    <t>Subvenciones corrientes para cursos de formación</t>
  </si>
  <si>
    <t>De corporaciones locales</t>
  </si>
  <si>
    <t>De empresa privadas</t>
  </si>
  <si>
    <t>Transf. y subv. corrientes de empresas privadas</t>
  </si>
  <si>
    <t>Transferencias corrientes de empresas privadas</t>
  </si>
  <si>
    <t>Subvenciones corrientes de empresas privadas</t>
  </si>
  <si>
    <t>Subvenciones corrientes reintegrables de empresas privadas</t>
  </si>
  <si>
    <t>De familias e instituciones sin fines de lucro</t>
  </si>
  <si>
    <t>Transf. y subv. corr. de familias e inst. sin fines lucro</t>
  </si>
  <si>
    <t>Transf .corr. de familias e inst. sin fines lucro</t>
  </si>
  <si>
    <t>Subvenciones corrientes de familias e instituc.</t>
  </si>
  <si>
    <t>Transfer. y subv. corrientes de fundaciones</t>
  </si>
  <si>
    <t>Transferencias corrientes de fundaciones</t>
  </si>
  <si>
    <t>Subvenciones corrientes de fundaciones</t>
  </si>
  <si>
    <t>Ingresos Conferencia Consejos Sociales</t>
  </si>
  <si>
    <t>Del exterior</t>
  </si>
  <si>
    <t>Otras subvenciones corrientes de la UE.</t>
  </si>
  <si>
    <t>Otras subvenc. corrientes de la UE. No reintegrables</t>
  </si>
  <si>
    <t>Otras subven. corrientes de la UE. Reintegrables</t>
  </si>
  <si>
    <t>Otras subvenciones corrientes</t>
  </si>
  <si>
    <t>Otras subven. corrientes del Exterior no reintegrables</t>
  </si>
  <si>
    <t>Capítulo 5 INGRESOS PATRIMONIALES</t>
  </si>
  <si>
    <t>Intereses de depósitos</t>
  </si>
  <si>
    <t>Intereses de cuentas bancarias</t>
  </si>
  <si>
    <t>Intereses de cuentas corrientes</t>
  </si>
  <si>
    <t>Otros intereses cuentas bancarias</t>
  </si>
  <si>
    <t>Dividendos  y participación en beneficios</t>
  </si>
  <si>
    <t>Dividendos procedentes de diversos legados</t>
  </si>
  <si>
    <t>Rentas de bienes inmuebles</t>
  </si>
  <si>
    <t>Alquiler y productos de inmuebles</t>
  </si>
  <si>
    <t>Alquiler de locales</t>
  </si>
  <si>
    <t>Otros alquileres taquillas, azoteas…</t>
  </si>
  <si>
    <t>Productos de concesiones y aprov. Especiales</t>
  </si>
  <si>
    <t>Producto de concesiones administrativas</t>
  </si>
  <si>
    <t>Cesiones de locales</t>
  </si>
  <si>
    <t>Cesiones de taquillas y azoteas y otras concesiones</t>
  </si>
  <si>
    <t>Explotación de patentes y marcas</t>
  </si>
  <si>
    <t>Capítulo 6 ENAJENACIÓN DE INVERSIONES REALES</t>
  </si>
  <si>
    <t>De las demás inversiones reales</t>
  </si>
  <si>
    <t>Enajenación de otras inversiones reales</t>
  </si>
  <si>
    <t>Capítulo 7 TRANSFERENCIAS Y SUBVENCIONES DE CAPITAL</t>
  </si>
  <si>
    <t>Transf. y subv. capital de la Administración del Estado</t>
  </si>
  <si>
    <t>Transfer. de capital de M. de Educ., Cultura y Deporte</t>
  </si>
  <si>
    <t>Transf. del Ministerio de Educación para investigación</t>
  </si>
  <si>
    <t>Subvenc. del Minist. de Educación, Cultura y Depor.</t>
  </si>
  <si>
    <t>Transferencias de M. de Educ., Cult. y Depor. para Inv.</t>
  </si>
  <si>
    <t>Subv. del M.C.I para investigación</t>
  </si>
  <si>
    <t>Transf. y subv. de otros Ministerios para Investigación</t>
  </si>
  <si>
    <t>Transferencias de capital de otros Ministerios</t>
  </si>
  <si>
    <t>Subvenc. de capital de otros Ministerios para investigación</t>
  </si>
  <si>
    <t>Subvenciones nominativas otros Ministerios</t>
  </si>
  <si>
    <t>Transf. y subv. de de capital del Ministerio de Universidades</t>
  </si>
  <si>
    <t>Subv.capital del Ministerio Universid.en el marco del PRTR</t>
  </si>
  <si>
    <t>Transferencias y subvenciones de capital OOAA</t>
  </si>
  <si>
    <t>Transf. de capital de OOAA</t>
  </si>
  <si>
    <t>Subvenciones de capital de OOAA</t>
  </si>
  <si>
    <t>Transf. y subv. de agencias estatales y otras entidades</t>
  </si>
  <si>
    <t>Transf. y subv. de la Agencia Estatal de Investigación</t>
  </si>
  <si>
    <t>Subv. de capital de la Agencia Estatal de Investigación</t>
  </si>
  <si>
    <t>Transf. y subv. de la Agencia Estatal de Investigación en el marco PRTR</t>
  </si>
  <si>
    <t>Subv. capital Agencia Estatal de Invest. en el marco PRTR</t>
  </si>
  <si>
    <t xml:space="preserve">Transf. y subv. de capital de ent públ. empre. y otras entidades </t>
  </si>
  <si>
    <t>Subv. capital de entid. públ. empres. y otras entidades</t>
  </si>
  <si>
    <t>Transf. y Subv. de capital de otros entes públicos</t>
  </si>
  <si>
    <t>Transferencias y subvenciones de capital CCAA</t>
  </si>
  <si>
    <t>De la Comunidad de Madrid</t>
  </si>
  <si>
    <t>Transferencias de capital de la CM para inversiones</t>
  </si>
  <si>
    <t>Subvenciones de capital de la CM para investigación</t>
  </si>
  <si>
    <t>Subvenciones de capital Comunidad de Madrid  I3</t>
  </si>
  <si>
    <t>Subvenc. de capital de la CM por ejecución de sentencias</t>
  </si>
  <si>
    <t>Otras transferencias y subvenciones de capital</t>
  </si>
  <si>
    <t>795.01  OT. SU. DE CA. DE LA</t>
  </si>
  <si>
    <t>Otras subvenciones de capital para investigación</t>
  </si>
  <si>
    <t>795.02  PR. MARCO 2000 A 200</t>
  </si>
  <si>
    <t>De Corporaciones Locales</t>
  </si>
  <si>
    <t>795.03  PR. MARCO 2007 A 201</t>
  </si>
  <si>
    <t>Tranferencias y subvenciones de capital de ayuntamientos</t>
  </si>
  <si>
    <t>799 OTR. TR. Y SUB. EXTER.</t>
  </si>
  <si>
    <t>Subvenciones de Capital de Ayuntamientos</t>
  </si>
  <si>
    <t>799.00  OT. TR. CAP. EXTERIO</t>
  </si>
  <si>
    <t>799.01  OT. SU. CAP. EXTERIO</t>
  </si>
  <si>
    <t>De empresas privadas</t>
  </si>
  <si>
    <t>Transfe. y subven. cap. de emp. privadas para investigación</t>
  </si>
  <si>
    <t>Transfer. capital para invest. de empresas privadas</t>
  </si>
  <si>
    <t>Subvenciones de empresas privadas para investigación</t>
  </si>
  <si>
    <t>Transf. y subvenc. de familias e instituciones sin fines de lucro</t>
  </si>
  <si>
    <t>Transferencias de familias e inst. sin fines de lucro</t>
  </si>
  <si>
    <t>Subvenciones de familias e inst. sin fines de lucro</t>
  </si>
  <si>
    <t>Transferencias y subvenc. de Fundaciones</t>
  </si>
  <si>
    <t>Transferencias de Fundaciones</t>
  </si>
  <si>
    <t>Subvenciones de Fundaciones</t>
  </si>
  <si>
    <t>Transferencias y subvenciones del exterior</t>
  </si>
  <si>
    <t>Transf. y Subvenciones de capital fondos FEDER</t>
  </si>
  <si>
    <t>Subvenciones de capital fondos FEDER</t>
  </si>
  <si>
    <t>Otras Transf. y subv. de capital de la UE</t>
  </si>
  <si>
    <t>Otras Subvenciones de capital de la UE</t>
  </si>
  <si>
    <r>
      <t xml:space="preserve">Programa  marco 2000  a  2006  </t>
    </r>
    <r>
      <rPr>
        <b/>
        <sz val="11"/>
        <rFont val="Arial"/>
        <family val="2"/>
      </rPr>
      <t xml:space="preserve">   </t>
    </r>
  </si>
  <si>
    <r>
      <t xml:space="preserve">Programa  marco 2007  a  2013  </t>
    </r>
    <r>
      <rPr>
        <b/>
        <sz val="11"/>
        <rFont val="Arial"/>
        <family val="2"/>
      </rPr>
      <t xml:space="preserve">   </t>
    </r>
  </si>
  <si>
    <t>Horizonte 2020</t>
  </si>
  <si>
    <t>Otras Transf. y subv. de capital del exterior</t>
  </si>
  <si>
    <t>Otras transferencias de capital del exterior</t>
  </si>
  <si>
    <t>Otras subvenciones de capital del exterior</t>
  </si>
  <si>
    <t>Capítulo 8 ACTIVOS FINANCIEROS</t>
  </si>
  <si>
    <t>Enajenación deuda Sector Público</t>
  </si>
  <si>
    <t>Reintegro préstamos concedidos fuera del Sector Público</t>
  </si>
  <si>
    <t>Reintegro préstamos al personal a corto plazo</t>
  </si>
  <si>
    <t>Reintegro préstamos al personal funcionario a corto plazo</t>
  </si>
  <si>
    <t>Reintegro préstamos al personal laboral a corto plazo</t>
  </si>
  <si>
    <t>Reintegro préstamos al personal a largo plazo</t>
  </si>
  <si>
    <t>Enajenación acciones y participaciones fuera del Sector Público</t>
  </si>
  <si>
    <t>Enajen. accion. y partic. fuera Sector Público</t>
  </si>
  <si>
    <t>Enajen. Accion.y part. fuera  Sector Públ. largo plazo</t>
  </si>
  <si>
    <t>Enajen. Accion.y part. fuera  Sector Públ. corto plazo</t>
  </si>
  <si>
    <t>Remanente Tesorería</t>
  </si>
  <si>
    <t>Remanente Tesorería afectado</t>
  </si>
  <si>
    <t>TOTAL INGRESOS UPM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</si>
</sst>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\ "/>
    <numFmt numFmtId="165" formatCode="#,##0.00_ ;\-#,##0.00\ "/>
    <numFmt numFmtId="166" formatCode="#,##0.00\ \ "/>
  </numFmts>
  <fonts count="17">
    <font>
      <sz val="10"/>
      <name val="Geneva"/>
    </font>
    <font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Geneva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3" fontId="0" fillId="0" borderId="0" applyFont="0"/>
    <xf numFmtId="0" fontId="1" fillId="0" borderId="0"/>
    <xf numFmtId="44" fontId="1" fillId="0" borderId="0" applyFont="0" applyFill="0" applyBorder="0" applyAlignment="0" applyProtection="0"/>
    <xf numFmtId="3" fontId="5" fillId="0" borderId="0" applyFont="0"/>
    <xf numFmtId="0" fontId="5" fillId="0" borderId="0"/>
  </cellStyleXfs>
  <cellXfs count="103">
    <xf numFmtId="3" fontId="0" fillId="0" borderId="0" xfId="0"/>
    <xf numFmtId="0" fontId="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/>
    <xf numFmtId="0" fontId="4" fillId="0" borderId="0" xfId="1" applyFont="1" applyFill="1"/>
    <xf numFmtId="3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Continuous" vertical="center"/>
    </xf>
    <xf numFmtId="3" fontId="3" fillId="0" borderId="0" xfId="0" applyFont="1" applyFill="1" applyBorder="1"/>
    <xf numFmtId="0" fontId="3" fillId="0" borderId="0" xfId="1" applyFont="1"/>
    <xf numFmtId="0" fontId="8" fillId="0" borderId="0" xfId="1" applyFont="1"/>
    <xf numFmtId="44" fontId="7" fillId="0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1" applyFont="1" applyFill="1" applyAlignment="1">
      <alignment horizontal="right" vertical="center" indent="1"/>
    </xf>
    <xf numFmtId="165" fontId="7" fillId="2" borderId="0" xfId="2" applyNumberFormat="1" applyFont="1" applyFill="1" applyBorder="1" applyAlignment="1">
      <alignment horizontal="right" vertical="center" indent="1"/>
    </xf>
    <xf numFmtId="0" fontId="4" fillId="0" borderId="0" xfId="1" applyFont="1" applyBorder="1"/>
    <xf numFmtId="0" fontId="4" fillId="0" borderId="0" xfId="1" applyFont="1" applyFill="1" applyBorder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indent="1"/>
    </xf>
    <xf numFmtId="4" fontId="3" fillId="0" borderId="0" xfId="1" applyNumberFormat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65" fontId="9" fillId="0" borderId="0" xfId="2" applyNumberFormat="1" applyFont="1" applyFill="1" applyBorder="1"/>
    <xf numFmtId="165" fontId="8" fillId="0" borderId="0" xfId="1" applyNumberFormat="1" applyFont="1" applyBorder="1"/>
    <xf numFmtId="0" fontId="8" fillId="0" borderId="0" xfId="1" applyFont="1" applyBorder="1"/>
    <xf numFmtId="0" fontId="8" fillId="0" borderId="0" xfId="1" applyFont="1" applyFill="1" applyBorder="1"/>
    <xf numFmtId="0" fontId="8" fillId="0" borderId="0" xfId="1" applyFont="1" applyFill="1"/>
    <xf numFmtId="4" fontId="3" fillId="0" borderId="0" xfId="1" applyNumberFormat="1" applyFont="1"/>
    <xf numFmtId="165" fontId="8" fillId="0" borderId="0" xfId="2" applyNumberFormat="1" applyFont="1" applyFill="1" applyBorder="1"/>
    <xf numFmtId="44" fontId="9" fillId="0" borderId="0" xfId="2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indent="1"/>
    </xf>
    <xf numFmtId="4" fontId="3" fillId="0" borderId="0" xfId="1" applyNumberFormat="1" applyFont="1" applyFill="1" applyBorder="1"/>
    <xf numFmtId="44" fontId="4" fillId="0" borderId="0" xfId="2" applyFont="1" applyFill="1" applyBorder="1"/>
    <xf numFmtId="10" fontId="4" fillId="0" borderId="0" xfId="1" applyNumberFormat="1" applyFont="1"/>
    <xf numFmtId="4" fontId="4" fillId="0" borderId="0" xfId="1" applyNumberFormat="1" applyFont="1"/>
    <xf numFmtId="4" fontId="4" fillId="0" borderId="0" xfId="1" applyNumberFormat="1" applyFont="1" applyFill="1"/>
    <xf numFmtId="4" fontId="3" fillId="0" borderId="0" xfId="2" applyNumberFormat="1" applyFont="1" applyFill="1" applyBorder="1"/>
    <xf numFmtId="4" fontId="10" fillId="0" borderId="0" xfId="1" applyNumberFormat="1" applyFont="1" applyFill="1" applyBorder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indent="1"/>
    </xf>
    <xf numFmtId="165" fontId="8" fillId="0" borderId="0" xfId="1" applyNumberFormat="1" applyFont="1"/>
    <xf numFmtId="4" fontId="4" fillId="0" borderId="0" xfId="1" applyNumberFormat="1" applyFont="1" applyFill="1" applyBorder="1"/>
    <xf numFmtId="4" fontId="8" fillId="0" borderId="0" xfId="1" applyNumberFormat="1" applyFont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 indent="1"/>
    </xf>
    <xf numFmtId="44" fontId="12" fillId="0" borderId="0" xfId="2" applyFont="1" applyFill="1" applyBorder="1"/>
    <xf numFmtId="4" fontId="8" fillId="0" borderId="0" xfId="1" applyNumberFormat="1" applyFont="1" applyFill="1" applyBorder="1"/>
    <xf numFmtId="4" fontId="3" fillId="0" borderId="0" xfId="1" applyNumberFormat="1" applyFont="1" applyFill="1"/>
    <xf numFmtId="3" fontId="10" fillId="0" borderId="0" xfId="0" applyFont="1" applyAlignment="1">
      <alignment horizontal="left" vertical="center"/>
    </xf>
    <xf numFmtId="3" fontId="6" fillId="0" borderId="0" xfId="0" applyFont="1" applyAlignment="1">
      <alignment horizontal="left" vertical="center" indent="1"/>
    </xf>
    <xf numFmtId="166" fontId="13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Border="1" applyAlignment="1">
      <alignment horizontal="right" vertical="center" indent="1"/>
    </xf>
    <xf numFmtId="4" fontId="13" fillId="0" borderId="0" xfId="0" applyNumberFormat="1" applyFont="1" applyAlignment="1">
      <alignment horizontal="right" vertical="center" indent="1"/>
    </xf>
    <xf numFmtId="3" fontId="13" fillId="0" borderId="0" xfId="0" applyFont="1" applyAlignment="1">
      <alignment vertical="center"/>
    </xf>
    <xf numFmtId="3" fontId="13" fillId="0" borderId="0" xfId="0" applyFont="1" applyFill="1" applyAlignment="1">
      <alignment vertical="center"/>
    </xf>
    <xf numFmtId="0" fontId="4" fillId="2" borderId="0" xfId="1" applyFont="1" applyFill="1" applyBorder="1" applyAlignment="1">
      <alignment horizontal="left" vertical="center" indent="1"/>
    </xf>
    <xf numFmtId="0" fontId="4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 indent="1"/>
    </xf>
    <xf numFmtId="0" fontId="4" fillId="0" borderId="0" xfId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right" vertical="center" indent="1"/>
    </xf>
    <xf numFmtId="3" fontId="6" fillId="0" borderId="0" xfId="3" applyFont="1" applyFill="1" applyAlignment="1">
      <alignment horizontal="left" vertical="center" indent="1"/>
    </xf>
    <xf numFmtId="166" fontId="13" fillId="0" borderId="0" xfId="3" applyNumberFormat="1" applyFont="1" applyFill="1" applyBorder="1" applyAlignment="1">
      <alignment horizontal="right" vertical="center" indent="1"/>
    </xf>
    <xf numFmtId="164" fontId="6" fillId="0" borderId="0" xfId="3" applyNumberFormat="1" applyFont="1" applyFill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/>
    </xf>
    <xf numFmtId="165" fontId="3" fillId="0" borderId="0" xfId="2" applyNumberFormat="1" applyFont="1" applyFill="1" applyBorder="1"/>
    <xf numFmtId="3" fontId="10" fillId="0" borderId="0" xfId="3" applyFont="1" applyFill="1" applyAlignment="1">
      <alignment horizontal="left" vertical="center"/>
    </xf>
    <xf numFmtId="4" fontId="8" fillId="0" borderId="0" xfId="1" applyNumberFormat="1" applyFont="1" applyFill="1"/>
    <xf numFmtId="0" fontId="8" fillId="0" borderId="0" xfId="1" applyFont="1" applyFill="1" applyBorder="1" applyAlignment="1">
      <alignment horizontal="left" indent="1"/>
    </xf>
    <xf numFmtId="4" fontId="9" fillId="0" borderId="0" xfId="1" applyNumberFormat="1" applyFont="1" applyFill="1"/>
    <xf numFmtId="0" fontId="10" fillId="0" borderId="0" xfId="1" applyFont="1" applyFill="1" applyBorder="1" applyAlignment="1">
      <alignment horizontal="left"/>
    </xf>
    <xf numFmtId="0" fontId="4" fillId="0" borderId="0" xfId="1" applyFont="1" applyAlignment="1">
      <alignment horizontal="left" indent="1"/>
    </xf>
    <xf numFmtId="0" fontId="8" fillId="0" borderId="0" xfId="4" applyFont="1" applyFill="1" applyBorder="1"/>
    <xf numFmtId="0" fontId="7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indent="1"/>
    </xf>
    <xf numFmtId="0" fontId="4" fillId="0" borderId="0" xfId="1" applyFont="1" applyFill="1" applyBorder="1" applyAlignment="1">
      <alignment horizontal="left"/>
    </xf>
    <xf numFmtId="165" fontId="7" fillId="0" borderId="0" xfId="2" applyNumberFormat="1" applyFont="1" applyFill="1" applyBorder="1"/>
    <xf numFmtId="0" fontId="4" fillId="0" borderId="0" xfId="1" applyFont="1" applyFill="1" applyAlignment="1">
      <alignment horizontal="left" indent="1"/>
    </xf>
    <xf numFmtId="4" fontId="8" fillId="0" borderId="0" xfId="1" applyNumberFormat="1" applyFont="1" applyFill="1" applyBorder="1" applyAlignment="1">
      <alignment horizontal="left"/>
    </xf>
    <xf numFmtId="165" fontId="4" fillId="0" borderId="0" xfId="4" applyNumberFormat="1" applyFont="1" applyBorder="1"/>
    <xf numFmtId="0" fontId="9" fillId="0" borderId="0" xfId="1" applyFont="1" applyFill="1" applyAlignment="1">
      <alignment horizontal="left" indent="1"/>
    </xf>
    <xf numFmtId="0" fontId="8" fillId="0" borderId="0" xfId="1" applyFont="1" applyFill="1" applyAlignment="1">
      <alignment horizontal="left" indent="1"/>
    </xf>
    <xf numFmtId="0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indent="1"/>
    </xf>
    <xf numFmtId="165" fontId="8" fillId="0" borderId="0" xfId="1" applyNumberFormat="1" applyFont="1" applyFill="1"/>
    <xf numFmtId="0" fontId="11" fillId="0" borderId="1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4" fontId="10" fillId="0" borderId="0" xfId="1" applyNumberFormat="1" applyFont="1" applyFill="1"/>
    <xf numFmtId="0" fontId="9" fillId="0" borderId="0" xfId="1" applyFont="1" applyFill="1"/>
    <xf numFmtId="4" fontId="10" fillId="0" borderId="0" xfId="1" applyNumberFormat="1" applyFont="1"/>
    <xf numFmtId="0" fontId="9" fillId="0" borderId="0" xfId="1" applyFont="1"/>
    <xf numFmtId="4" fontId="8" fillId="0" borderId="0" xfId="4" applyNumberFormat="1" applyFont="1" applyFill="1" applyBorder="1"/>
    <xf numFmtId="4" fontId="4" fillId="0" borderId="0" xfId="1" applyNumberFormat="1" applyFont="1" applyBorder="1"/>
    <xf numFmtId="165" fontId="4" fillId="0" borderId="0" xfId="1" applyNumberFormat="1" applyFont="1"/>
    <xf numFmtId="165" fontId="9" fillId="0" borderId="0" xfId="1" applyNumberFormat="1" applyFont="1"/>
  </cellXfs>
  <cellStyles count="5">
    <cellStyle name="Moneda 3" xfId="2"/>
    <cellStyle name="Normal" xfId="0" builtinId="0"/>
    <cellStyle name="Normal 2" xfId="4"/>
    <cellStyle name="Normal 2 4" xfId="3"/>
    <cellStyle name="Normal_Presupuesto 2009_Lin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ines.garcia/ownCloud2/VAE_Presupuestos/ELABORACI&#211;N%20PRESUPUESTOS/2023/INGRESOS%20Y%20GASTOS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3"/>
      <sheetName val="GASTOS 23-22"/>
      <sheetName val="RES. INGRESOS vinculado "/>
      <sheetName val="Ingresos organicas"/>
      <sheetName val="Ingresos organicas (NC1)"/>
      <sheetName val="ingresos afectados "/>
      <sheetName val="ingresos 2023"/>
      <sheetName val="Fundaciones INGRESOS 23"/>
      <sheetName val="Fundaciones GASTOS 23"/>
      <sheetName val="2023-22 Cánones OTT a 23_11_22"/>
      <sheetName val="2023-22 Cánones OTT a 25_11_22"/>
      <sheetName val="2023-22 Cánones OTT a 29_11 _22"/>
      <sheetName val="INGRESOS vinculado (BCM)"/>
      <sheetName val="GASTOS vinculado 23 (BC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5"/>
  <sheetViews>
    <sheetView tabSelected="1" zoomScaleNormal="100" zoomScaleSheetLayoutView="100" workbookViewId="0"/>
  </sheetViews>
  <sheetFormatPr baseColWidth="10" defaultColWidth="12.5546875" defaultRowHeight="13.8"/>
  <cols>
    <col min="1" max="1" width="6.44140625" style="4" customWidth="1"/>
    <col min="2" max="2" width="44.5546875" style="4" customWidth="1"/>
    <col min="3" max="3" width="14.44140625" style="34" customWidth="1"/>
    <col min="4" max="4" width="15.44140625" style="10" customWidth="1"/>
    <col min="5" max="5" width="15.5546875" style="4" customWidth="1"/>
    <col min="6" max="6" width="17.44140625" style="4" customWidth="1"/>
    <col min="7" max="7" width="14.33203125" style="4" bestFit="1" customWidth="1"/>
    <col min="8" max="8" width="12.5546875" style="4"/>
    <col min="9" max="9" width="14.33203125" style="5" bestFit="1" customWidth="1"/>
    <col min="10" max="10" width="69" style="5" bestFit="1" customWidth="1"/>
    <col min="11" max="11" width="14.44140625" style="5" bestFit="1" customWidth="1"/>
    <col min="12" max="12" width="13.44140625" style="5" bestFit="1" customWidth="1"/>
    <col min="13" max="21" width="12.5546875" style="5"/>
    <col min="22" max="16384" width="12.5546875" style="4"/>
  </cols>
  <sheetData>
    <row r="1" spans="1:21" ht="26.25" customHeight="1">
      <c r="A1" s="1" t="s">
        <v>0</v>
      </c>
      <c r="B1" s="2"/>
      <c r="C1" s="3"/>
      <c r="D1" s="3"/>
      <c r="E1" s="3"/>
      <c r="F1" s="3"/>
    </row>
    <row r="2" spans="1:21" s="8" customFormat="1" ht="19.5" customHeight="1">
      <c r="A2" s="6"/>
      <c r="B2" s="6"/>
      <c r="C2" s="7" t="s">
        <v>1</v>
      </c>
      <c r="D2" s="7" t="s">
        <v>2</v>
      </c>
      <c r="E2" s="7" t="s">
        <v>3</v>
      </c>
      <c r="F2" s="7" t="s">
        <v>4</v>
      </c>
    </row>
    <row r="3" spans="1:21" ht="6.75" customHeight="1">
      <c r="C3" s="9"/>
      <c r="E3" s="11"/>
    </row>
    <row r="4" spans="1:21" ht="13.5" customHeight="1">
      <c r="A4" s="12" t="s">
        <v>5</v>
      </c>
      <c r="B4" s="13"/>
      <c r="C4" s="14"/>
      <c r="D4" s="15"/>
      <c r="E4" s="16"/>
      <c r="F4" s="17">
        <f>SUM(E6:E62)</f>
        <v>85227213.020000011</v>
      </c>
      <c r="G4" s="18"/>
      <c r="H4" s="18"/>
      <c r="I4" s="19"/>
      <c r="J4" s="19"/>
      <c r="K4" s="19"/>
      <c r="L4" s="19"/>
      <c r="M4" s="19"/>
      <c r="N4" s="19"/>
      <c r="O4" s="19"/>
    </row>
    <row r="5" spans="1:21" ht="6" customHeight="1">
      <c r="A5" s="20"/>
      <c r="C5" s="21"/>
      <c r="D5" s="22"/>
      <c r="E5" s="23"/>
      <c r="F5" s="24"/>
    </row>
    <row r="6" spans="1:21" s="10" customFormat="1" ht="13.5" customHeight="1">
      <c r="A6" s="25">
        <v>31</v>
      </c>
      <c r="B6" s="26" t="s">
        <v>6</v>
      </c>
      <c r="C6" s="27"/>
      <c r="D6" s="28"/>
      <c r="E6" s="29">
        <f>SUM(D7,D20,D23,D28,D30)</f>
        <v>60604778.080000006</v>
      </c>
      <c r="F6" s="29"/>
      <c r="G6" s="30"/>
      <c r="H6" s="31"/>
      <c r="I6" s="32"/>
      <c r="J6" s="32"/>
      <c r="K6" s="32"/>
      <c r="L6" s="32"/>
      <c r="M6" s="32"/>
      <c r="N6" s="32"/>
      <c r="O6" s="32"/>
      <c r="P6" s="33"/>
      <c r="Q6" s="33"/>
      <c r="R6" s="33"/>
      <c r="S6" s="33"/>
      <c r="T6" s="33"/>
      <c r="U6" s="33"/>
    </row>
    <row r="7" spans="1:21" s="10" customFormat="1" ht="13.5" customHeight="1">
      <c r="A7" s="25">
        <v>310</v>
      </c>
      <c r="B7" s="26" t="s">
        <v>7</v>
      </c>
      <c r="C7" s="34"/>
      <c r="D7" s="35">
        <f>SUM(C8:C17)</f>
        <v>59408651.170000002</v>
      </c>
      <c r="E7" s="36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12.75" customHeight="1">
      <c r="A8" s="37" t="s">
        <v>8</v>
      </c>
      <c r="B8" s="38" t="s">
        <v>9</v>
      </c>
      <c r="C8" s="39">
        <v>47900000</v>
      </c>
      <c r="E8" s="40"/>
      <c r="F8" s="41"/>
      <c r="G8" s="42"/>
      <c r="H8" s="41"/>
      <c r="J8" s="43"/>
    </row>
    <row r="9" spans="1:21" ht="12.75" customHeight="1">
      <c r="A9" s="37" t="s">
        <v>10</v>
      </c>
      <c r="B9" s="38" t="s">
        <v>11</v>
      </c>
      <c r="C9" s="39">
        <v>682844.4</v>
      </c>
      <c r="E9" s="40"/>
      <c r="F9" s="41"/>
      <c r="G9" s="42"/>
      <c r="H9" s="41"/>
      <c r="J9" s="43"/>
    </row>
    <row r="10" spans="1:21" ht="12.75" hidden="1" customHeight="1">
      <c r="A10" s="37" t="s">
        <v>12</v>
      </c>
      <c r="B10" s="38" t="s">
        <v>13</v>
      </c>
      <c r="C10" s="39"/>
      <c r="E10" s="37"/>
      <c r="F10" s="41"/>
      <c r="G10" s="42"/>
      <c r="H10" s="41"/>
      <c r="J10" s="43"/>
    </row>
    <row r="11" spans="1:21" ht="12.75" customHeight="1">
      <c r="A11" s="37" t="s">
        <v>14</v>
      </c>
      <c r="B11" s="38" t="s">
        <v>15</v>
      </c>
      <c r="C11" s="39">
        <v>279168.59999999998</v>
      </c>
      <c r="E11" s="40"/>
      <c r="F11" s="41"/>
      <c r="G11" s="42"/>
      <c r="H11" s="41"/>
      <c r="J11" s="43"/>
    </row>
    <row r="12" spans="1:21" ht="12.75" hidden="1" customHeight="1">
      <c r="A12" s="37" t="s">
        <v>16</v>
      </c>
      <c r="B12" s="38" t="s">
        <v>17</v>
      </c>
      <c r="C12" s="39"/>
      <c r="E12" s="40"/>
      <c r="F12" s="41"/>
      <c r="G12" s="42"/>
      <c r="H12" s="41"/>
      <c r="J12" s="43"/>
    </row>
    <row r="13" spans="1:21" ht="12.75" customHeight="1">
      <c r="A13" s="37" t="s">
        <v>18</v>
      </c>
      <c r="B13" s="38" t="s">
        <v>19</v>
      </c>
      <c r="C13" s="39">
        <v>1124862.17</v>
      </c>
      <c r="E13" s="40"/>
      <c r="F13" s="41"/>
      <c r="G13" s="42"/>
      <c r="H13" s="41"/>
      <c r="J13" s="43"/>
    </row>
    <row r="14" spans="1:21" ht="12.75" customHeight="1">
      <c r="A14" s="37" t="s">
        <v>20</v>
      </c>
      <c r="B14" s="38" t="s">
        <v>21</v>
      </c>
      <c r="C14" s="34">
        <v>10733.23</v>
      </c>
      <c r="E14" s="40"/>
      <c r="F14" s="41"/>
      <c r="G14" s="42"/>
      <c r="H14" s="41"/>
      <c r="J14" s="43"/>
    </row>
    <row r="15" spans="1:21" ht="12.75" customHeight="1">
      <c r="A15" s="37" t="s">
        <v>22</v>
      </c>
      <c r="B15" s="38" t="s">
        <v>23</v>
      </c>
      <c r="C15" s="34">
        <v>9200000</v>
      </c>
      <c r="E15" s="40"/>
      <c r="F15" s="41"/>
      <c r="G15" s="42"/>
      <c r="H15" s="41"/>
      <c r="J15" s="43"/>
    </row>
    <row r="16" spans="1:21" ht="12.75" hidden="1" customHeight="1">
      <c r="A16" s="37" t="s">
        <v>24</v>
      </c>
      <c r="B16" s="38" t="s">
        <v>25</v>
      </c>
      <c r="E16" s="40"/>
      <c r="F16" s="41"/>
      <c r="G16" s="42"/>
      <c r="H16" s="41"/>
      <c r="J16" s="43"/>
    </row>
    <row r="17" spans="1:21" ht="12.75" customHeight="1">
      <c r="A17" s="37" t="s">
        <v>26</v>
      </c>
      <c r="B17" s="38" t="s">
        <v>27</v>
      </c>
      <c r="C17" s="44">
        <v>211042.77</v>
      </c>
      <c r="E17" s="40"/>
      <c r="F17" s="41"/>
      <c r="G17" s="42"/>
      <c r="H17" s="41"/>
      <c r="J17" s="43"/>
    </row>
    <row r="18" spans="1:21" ht="12.75" hidden="1" customHeight="1">
      <c r="A18" s="37" t="s">
        <v>28</v>
      </c>
      <c r="B18" s="38" t="s">
        <v>29</v>
      </c>
      <c r="C18" s="44"/>
      <c r="E18" s="40"/>
    </row>
    <row r="19" spans="1:21" ht="12.75" hidden="1" customHeight="1">
      <c r="A19" s="37" t="s">
        <v>30</v>
      </c>
      <c r="B19" s="38" t="s">
        <v>31</v>
      </c>
      <c r="C19" s="44"/>
      <c r="E19" s="40"/>
    </row>
    <row r="20" spans="1:21" s="10" customFormat="1" ht="13.2" hidden="1">
      <c r="A20" s="25">
        <v>311</v>
      </c>
      <c r="B20" s="26" t="s">
        <v>32</v>
      </c>
      <c r="C20" s="34"/>
      <c r="D20" s="35">
        <f>SUM(C21:C22)</f>
        <v>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idden="1">
      <c r="A21" s="37" t="s">
        <v>8</v>
      </c>
      <c r="B21" s="38" t="s">
        <v>33</v>
      </c>
      <c r="C21" s="44"/>
    </row>
    <row r="22" spans="1:21" hidden="1">
      <c r="A22" s="37" t="s">
        <v>10</v>
      </c>
      <c r="B22" s="38" t="s">
        <v>34</v>
      </c>
      <c r="C22" s="44">
        <v>0</v>
      </c>
    </row>
    <row r="23" spans="1:21" s="10" customFormat="1" ht="13.5" customHeight="1">
      <c r="A23" s="25">
        <v>312</v>
      </c>
      <c r="B23" s="26" t="s">
        <v>35</v>
      </c>
      <c r="C23" s="45"/>
      <c r="D23" s="35">
        <f>SUM(C24:C27)</f>
        <v>479828.56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12.75" customHeight="1">
      <c r="A24" s="37" t="s">
        <v>8</v>
      </c>
      <c r="B24" s="38" t="s">
        <v>36</v>
      </c>
      <c r="C24" s="44">
        <v>7324.45</v>
      </c>
    </row>
    <row r="25" spans="1:21" ht="12.75" customHeight="1">
      <c r="A25" s="37" t="s">
        <v>10</v>
      </c>
      <c r="B25" s="38" t="s">
        <v>37</v>
      </c>
      <c r="C25" s="44">
        <v>324706.03999999998</v>
      </c>
    </row>
    <row r="26" spans="1:21" ht="12.75" hidden="1" customHeight="1">
      <c r="A26" s="37" t="s">
        <v>12</v>
      </c>
      <c r="B26" s="38" t="s">
        <v>38</v>
      </c>
      <c r="C26" s="44"/>
      <c r="G26" s="46"/>
    </row>
    <row r="27" spans="1:21" ht="12.75" customHeight="1">
      <c r="A27" s="37" t="s">
        <v>14</v>
      </c>
      <c r="B27" s="38" t="s">
        <v>39</v>
      </c>
      <c r="C27" s="44">
        <v>147798.07</v>
      </c>
    </row>
    <row r="28" spans="1:21" ht="13.5" customHeight="1">
      <c r="A28" s="25">
        <v>314</v>
      </c>
      <c r="B28" s="47" t="s">
        <v>40</v>
      </c>
      <c r="C28" s="44"/>
      <c r="D28" s="35">
        <f>C29</f>
        <v>613039.19999999995</v>
      </c>
    </row>
    <row r="29" spans="1:21" ht="12.75" customHeight="1">
      <c r="A29" s="37" t="s">
        <v>8</v>
      </c>
      <c r="B29" s="38" t="s">
        <v>40</v>
      </c>
      <c r="C29" s="44">
        <v>613039.19999999995</v>
      </c>
    </row>
    <row r="30" spans="1:21" s="10" customFormat="1" ht="13.5" customHeight="1">
      <c r="A30" s="25">
        <v>319</v>
      </c>
      <c r="B30" s="26" t="s">
        <v>41</v>
      </c>
      <c r="C30" s="34"/>
      <c r="D30" s="35">
        <f>SUM(C31:C32)</f>
        <v>103259.15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ht="12.75" customHeight="1">
      <c r="A31" s="37" t="s">
        <v>8</v>
      </c>
      <c r="B31" s="38" t="s">
        <v>42</v>
      </c>
      <c r="C31" s="44">
        <v>50059.15</v>
      </c>
    </row>
    <row r="32" spans="1:21" ht="12.75" customHeight="1">
      <c r="A32" s="37" t="s">
        <v>10</v>
      </c>
      <c r="B32" s="38" t="s">
        <v>43</v>
      </c>
      <c r="C32" s="44">
        <v>53200</v>
      </c>
    </row>
    <row r="33" spans="1:21" s="10" customFormat="1" ht="13.5" customHeight="1">
      <c r="A33" s="25">
        <v>32</v>
      </c>
      <c r="B33" s="26" t="s">
        <v>44</v>
      </c>
      <c r="C33" s="45"/>
      <c r="D33" s="28"/>
      <c r="E33" s="29">
        <f>SUM(D34)</f>
        <v>24001784.939999998</v>
      </c>
      <c r="F33" s="29"/>
      <c r="G33" s="4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10" customFormat="1" ht="13.5" customHeight="1">
      <c r="A34" s="25">
        <v>329</v>
      </c>
      <c r="B34" s="26" t="s">
        <v>45</v>
      </c>
      <c r="C34" s="34"/>
      <c r="D34" s="35">
        <f>SUM(C35:C48)</f>
        <v>24001784.939999998</v>
      </c>
      <c r="G34" s="31"/>
      <c r="H34" s="46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12.75" customHeight="1">
      <c r="A35" s="37" t="s">
        <v>8</v>
      </c>
      <c r="B35" s="38" t="s">
        <v>46</v>
      </c>
      <c r="C35" s="44">
        <v>5447117.79</v>
      </c>
      <c r="D35" s="35"/>
      <c r="E35" s="42"/>
      <c r="F35" s="42"/>
      <c r="G35" s="18"/>
      <c r="H35" s="46"/>
      <c r="I35" s="49"/>
    </row>
    <row r="36" spans="1:21" ht="12.75" customHeight="1">
      <c r="A36" s="37" t="s">
        <v>10</v>
      </c>
      <c r="B36" s="38" t="s">
        <v>47</v>
      </c>
      <c r="C36" s="44">
        <v>13600000</v>
      </c>
      <c r="D36" s="50"/>
      <c r="F36" s="42"/>
      <c r="G36" s="18"/>
      <c r="H36" s="46"/>
      <c r="I36" s="49"/>
    </row>
    <row r="37" spans="1:21" ht="12.75" customHeight="1">
      <c r="A37" s="37" t="s">
        <v>14</v>
      </c>
      <c r="B37" s="38" t="s">
        <v>48</v>
      </c>
      <c r="C37" s="44">
        <v>60000</v>
      </c>
      <c r="F37" s="42"/>
      <c r="G37" s="18"/>
      <c r="H37" s="46"/>
      <c r="I37" s="49"/>
    </row>
    <row r="38" spans="1:21" ht="12.75" customHeight="1">
      <c r="A38" s="37" t="s">
        <v>16</v>
      </c>
      <c r="B38" s="38" t="s">
        <v>49</v>
      </c>
      <c r="C38" s="44">
        <v>600</v>
      </c>
      <c r="F38" s="42"/>
      <c r="G38" s="18"/>
      <c r="H38" s="46"/>
      <c r="I38" s="49"/>
    </row>
    <row r="39" spans="1:21" ht="12.75" customHeight="1">
      <c r="A39" s="37" t="s">
        <v>18</v>
      </c>
      <c r="B39" s="38" t="s">
        <v>50</v>
      </c>
      <c r="C39" s="44">
        <v>639844</v>
      </c>
      <c r="F39" s="42"/>
      <c r="G39" s="18"/>
      <c r="H39" s="46"/>
      <c r="I39" s="49"/>
    </row>
    <row r="40" spans="1:21" ht="12.75" customHeight="1">
      <c r="A40" s="37" t="s">
        <v>20</v>
      </c>
      <c r="B40" s="38" t="s">
        <v>51</v>
      </c>
      <c r="C40" s="44">
        <v>9320</v>
      </c>
      <c r="F40" s="42"/>
      <c r="G40" s="18"/>
      <c r="H40" s="46"/>
      <c r="I40" s="49"/>
    </row>
    <row r="41" spans="1:21" ht="12.75" customHeight="1">
      <c r="A41" s="37" t="s">
        <v>22</v>
      </c>
      <c r="B41" s="38" t="s">
        <v>52</v>
      </c>
      <c r="C41" s="44">
        <v>20000</v>
      </c>
      <c r="F41" s="42"/>
      <c r="G41" s="18"/>
      <c r="H41" s="46"/>
      <c r="I41" s="49"/>
    </row>
    <row r="42" spans="1:21" ht="12.75" customHeight="1">
      <c r="A42" s="37" t="s">
        <v>24</v>
      </c>
      <c r="B42" s="38" t="s">
        <v>53</v>
      </c>
      <c r="C42" s="44">
        <v>742000</v>
      </c>
      <c r="F42" s="42"/>
      <c r="G42" s="18"/>
      <c r="H42" s="46"/>
      <c r="I42" s="49"/>
    </row>
    <row r="43" spans="1:21" ht="12.75" customHeight="1">
      <c r="A43" s="37" t="s">
        <v>26</v>
      </c>
      <c r="B43" s="38" t="s">
        <v>54</v>
      </c>
      <c r="C43" s="44">
        <v>763000</v>
      </c>
      <c r="F43" s="42"/>
      <c r="G43" s="18"/>
      <c r="H43" s="46"/>
      <c r="I43" s="49"/>
    </row>
    <row r="44" spans="1:21" ht="12.75" customHeight="1">
      <c r="A44" s="37" t="s">
        <v>30</v>
      </c>
      <c r="B44" s="38" t="s">
        <v>55</v>
      </c>
      <c r="C44" s="44">
        <f>1100000-55000</f>
        <v>1045000</v>
      </c>
      <c r="F44" s="42"/>
      <c r="G44" s="18"/>
      <c r="H44" s="46"/>
      <c r="I44" s="49"/>
    </row>
    <row r="45" spans="1:21" ht="12.75" customHeight="1">
      <c r="A45" s="37" t="s">
        <v>56</v>
      </c>
      <c r="B45" s="38" t="s">
        <v>57</v>
      </c>
      <c r="C45" s="44">
        <v>10000</v>
      </c>
      <c r="F45" s="42"/>
      <c r="G45" s="18"/>
      <c r="H45" s="46"/>
      <c r="I45" s="49"/>
    </row>
    <row r="46" spans="1:21" ht="12.75" customHeight="1">
      <c r="A46" s="37" t="s">
        <v>58</v>
      </c>
      <c r="B46" s="38" t="s">
        <v>59</v>
      </c>
      <c r="C46" s="44">
        <v>240000</v>
      </c>
      <c r="F46" s="42"/>
      <c r="G46" s="18"/>
      <c r="H46" s="46"/>
      <c r="I46" s="49"/>
    </row>
    <row r="47" spans="1:21" ht="12.75" customHeight="1">
      <c r="A47" s="37" t="s">
        <v>60</v>
      </c>
      <c r="B47" s="38" t="s">
        <v>61</v>
      </c>
      <c r="C47" s="44">
        <v>1360000</v>
      </c>
      <c r="F47" s="42"/>
      <c r="G47" s="18"/>
      <c r="H47" s="46"/>
      <c r="I47" s="49"/>
    </row>
    <row r="48" spans="1:21" ht="12.75" customHeight="1">
      <c r="A48" s="37" t="s">
        <v>62</v>
      </c>
      <c r="B48" s="38" t="s">
        <v>63</v>
      </c>
      <c r="C48" s="44">
        <v>64903.15</v>
      </c>
      <c r="F48" s="42"/>
      <c r="G48" s="18"/>
      <c r="H48" s="46"/>
      <c r="I48" s="49"/>
    </row>
    <row r="49" spans="1:21" ht="13.5" hidden="1" customHeight="1">
      <c r="A49" s="51"/>
      <c r="B49" s="52"/>
      <c r="C49" s="45"/>
      <c r="D49" s="28"/>
      <c r="E49" s="53"/>
      <c r="G49" s="18"/>
      <c r="H49" s="46"/>
      <c r="I49" s="49"/>
    </row>
    <row r="50" spans="1:21" s="10" customFormat="1" ht="13.5" customHeight="1">
      <c r="A50" s="25">
        <v>33</v>
      </c>
      <c r="B50" s="26" t="s">
        <v>64</v>
      </c>
      <c r="C50" s="34"/>
      <c r="E50" s="29">
        <f>SUM(D51:D58)</f>
        <v>167000</v>
      </c>
      <c r="G50" s="31"/>
      <c r="H50" s="31"/>
      <c r="I50" s="54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1" s="10" customFormat="1" ht="13.5" customHeight="1">
      <c r="A51" s="25">
        <v>330</v>
      </c>
      <c r="B51" s="26" t="s">
        <v>65</v>
      </c>
      <c r="C51" s="34"/>
      <c r="D51" s="35">
        <f>SUM(C52)</f>
        <v>150000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ht="12.75" customHeight="1">
      <c r="A52" s="37" t="s">
        <v>8</v>
      </c>
      <c r="B52" s="38" t="s">
        <v>65</v>
      </c>
      <c r="C52" s="44">
        <v>150000</v>
      </c>
      <c r="G52" s="18"/>
      <c r="H52" s="46"/>
      <c r="I52" s="49"/>
    </row>
    <row r="53" spans="1:21" s="10" customFormat="1" ht="13.5" customHeight="1">
      <c r="A53" s="25">
        <v>332</v>
      </c>
      <c r="B53" s="26" t="s">
        <v>66</v>
      </c>
      <c r="C53" s="34"/>
      <c r="D53" s="35">
        <f>SUM(C54)</f>
        <v>15000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</row>
    <row r="54" spans="1:21" ht="12.75" customHeight="1">
      <c r="A54" s="37" t="s">
        <v>8</v>
      </c>
      <c r="B54" s="38" t="s">
        <v>66</v>
      </c>
      <c r="C54" s="44">
        <v>15000</v>
      </c>
      <c r="G54" s="18"/>
      <c r="H54" s="46"/>
      <c r="I54" s="49"/>
    </row>
    <row r="55" spans="1:21" s="10" customFormat="1" ht="13.5" hidden="1" customHeight="1">
      <c r="A55" s="25">
        <v>334</v>
      </c>
      <c r="B55" s="26" t="s">
        <v>67</v>
      </c>
      <c r="C55" s="34"/>
      <c r="D55" s="35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</row>
    <row r="56" spans="1:21" s="10" customFormat="1" ht="13.5" customHeight="1">
      <c r="A56" s="25">
        <v>335</v>
      </c>
      <c r="B56" s="26" t="s">
        <v>68</v>
      </c>
      <c r="C56" s="34"/>
      <c r="D56" s="35">
        <v>2000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</row>
    <row r="57" spans="1:21" ht="13.5" hidden="1" customHeight="1">
      <c r="A57" s="25">
        <v>336</v>
      </c>
      <c r="B57" s="26" t="s">
        <v>69</v>
      </c>
      <c r="D57" s="35"/>
    </row>
    <row r="58" spans="1:21" ht="13.5" hidden="1" customHeight="1">
      <c r="A58" s="25">
        <v>339</v>
      </c>
      <c r="B58" s="26" t="s">
        <v>70</v>
      </c>
      <c r="D58" s="35"/>
    </row>
    <row r="59" spans="1:21" s="10" customFormat="1" ht="13.5" customHeight="1">
      <c r="A59" s="25">
        <v>38</v>
      </c>
      <c r="B59" s="26" t="s">
        <v>71</v>
      </c>
      <c r="C59" s="34"/>
      <c r="E59" s="29">
        <f>SUM(D60)</f>
        <v>0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</row>
    <row r="60" spans="1:21" s="10" customFormat="1" ht="13.5" customHeight="1">
      <c r="A60" s="25">
        <v>380</v>
      </c>
      <c r="B60" s="26" t="s">
        <v>72</v>
      </c>
      <c r="C60" s="34"/>
      <c r="D60" s="35">
        <f>SUM(C61)</f>
        <v>0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21" ht="12.75" customHeight="1">
      <c r="A61" s="37" t="s">
        <v>8</v>
      </c>
      <c r="B61" s="38" t="s">
        <v>72</v>
      </c>
      <c r="C61" s="44"/>
      <c r="D61" s="35"/>
      <c r="E61" s="42"/>
      <c r="F61" s="42"/>
      <c r="G61" s="18"/>
      <c r="H61" s="46"/>
      <c r="I61" s="49"/>
    </row>
    <row r="62" spans="1:21" s="10" customFormat="1" ht="13.5" customHeight="1">
      <c r="A62" s="25">
        <v>39</v>
      </c>
      <c r="B62" s="26" t="s">
        <v>73</v>
      </c>
      <c r="C62" s="34"/>
      <c r="E62" s="29">
        <f>D63+D67</f>
        <v>453650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21" s="10" customFormat="1" ht="13.5" customHeight="1">
      <c r="A63" s="25">
        <v>391</v>
      </c>
      <c r="B63" s="26" t="s">
        <v>74</v>
      </c>
      <c r="C63" s="34"/>
      <c r="D63" s="35">
        <f>SUM(C64:C66)</f>
        <v>451150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21" ht="12.75" customHeight="1">
      <c r="A64" s="37" t="s">
        <v>8</v>
      </c>
      <c r="B64" s="38" t="s">
        <v>75</v>
      </c>
      <c r="C64" s="44">
        <f>464500-13350</f>
        <v>451150</v>
      </c>
      <c r="D64" s="35"/>
      <c r="E64" s="42"/>
      <c r="F64" s="42"/>
      <c r="G64" s="18"/>
      <c r="H64" s="46"/>
      <c r="I64" s="49"/>
    </row>
    <row r="65" spans="1:21" ht="12.75" hidden="1" customHeight="1">
      <c r="A65" s="37" t="s">
        <v>10</v>
      </c>
      <c r="B65" s="38" t="s">
        <v>76</v>
      </c>
      <c r="C65" s="55"/>
    </row>
    <row r="66" spans="1:21" ht="12.75" hidden="1" customHeight="1">
      <c r="A66" s="37" t="s">
        <v>26</v>
      </c>
      <c r="B66" s="38" t="s">
        <v>77</v>
      </c>
      <c r="C66" s="55"/>
    </row>
    <row r="67" spans="1:21" s="10" customFormat="1" ht="13.5" customHeight="1">
      <c r="A67" s="25">
        <v>399</v>
      </c>
      <c r="B67" s="26" t="s">
        <v>78</v>
      </c>
      <c r="C67" s="34"/>
      <c r="D67" s="35">
        <f>SUM(C68:C70)</f>
        <v>2500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</row>
    <row r="68" spans="1:21" ht="12.75" hidden="1" customHeight="1">
      <c r="A68" s="37" t="s">
        <v>8</v>
      </c>
      <c r="B68" s="38" t="s">
        <v>79</v>
      </c>
    </row>
    <row r="69" spans="1:21" ht="13.5" hidden="1" customHeight="1">
      <c r="A69" s="37" t="s">
        <v>60</v>
      </c>
      <c r="B69" s="38" t="s">
        <v>80</v>
      </c>
    </row>
    <row r="70" spans="1:21" ht="13.5" customHeight="1">
      <c r="A70" s="37" t="s">
        <v>62</v>
      </c>
      <c r="B70" s="38" t="s">
        <v>81</v>
      </c>
      <c r="C70" s="34">
        <v>2500</v>
      </c>
    </row>
    <row r="71" spans="1:21" s="61" customFormat="1" ht="6" customHeight="1">
      <c r="A71" s="56"/>
      <c r="B71" s="57"/>
      <c r="C71" s="58"/>
      <c r="D71" s="59"/>
      <c r="E71" s="59"/>
      <c r="F71" s="60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>
      <c r="A72" s="12" t="s">
        <v>82</v>
      </c>
      <c r="B72" s="63"/>
      <c r="C72" s="14"/>
      <c r="D72" s="15"/>
      <c r="E72" s="16"/>
      <c r="F72" s="17">
        <f>SUM(E74:E124)</f>
        <v>233826603.13</v>
      </c>
      <c r="G72" s="18"/>
      <c r="H72" s="18"/>
      <c r="I72" s="19"/>
      <c r="J72" s="19"/>
      <c r="K72" s="19"/>
      <c r="L72" s="19"/>
      <c r="M72" s="19"/>
      <c r="N72" s="19"/>
      <c r="O72" s="19"/>
    </row>
    <row r="73" spans="1:21" s="61" customFormat="1" ht="6" customHeight="1">
      <c r="A73" s="56"/>
      <c r="B73" s="57"/>
      <c r="C73" s="58"/>
      <c r="D73" s="59"/>
      <c r="E73" s="59"/>
      <c r="F73" s="60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10" customFormat="1" ht="13.5" hidden="1" customHeight="1">
      <c r="A74" s="25">
        <v>40</v>
      </c>
      <c r="B74" s="26" t="s">
        <v>83</v>
      </c>
      <c r="C74" s="34"/>
      <c r="E74" s="29">
        <f>SUM(D75:D79)</f>
        <v>0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1:21" s="10" customFormat="1" ht="13.5" hidden="1" customHeight="1">
      <c r="A75" s="25">
        <v>400</v>
      </c>
      <c r="B75" s="26" t="s">
        <v>84</v>
      </c>
      <c r="C75" s="34"/>
      <c r="D75" s="35">
        <f>SUM(C76:C78)</f>
        <v>0</v>
      </c>
      <c r="I75" s="64"/>
      <c r="J75" s="65"/>
      <c r="K75" s="66"/>
      <c r="L75" s="67"/>
      <c r="M75" s="33"/>
      <c r="N75" s="33"/>
      <c r="O75" s="33"/>
      <c r="P75" s="33"/>
      <c r="Q75" s="33"/>
      <c r="R75" s="33"/>
      <c r="S75" s="33"/>
      <c r="T75" s="33"/>
      <c r="U75" s="33"/>
    </row>
    <row r="76" spans="1:21" ht="12.75" hidden="1" customHeight="1">
      <c r="A76" s="37" t="s">
        <v>14</v>
      </c>
      <c r="B76" s="38" t="s">
        <v>85</v>
      </c>
      <c r="C76" s="44"/>
      <c r="I76" s="68"/>
      <c r="J76" s="69"/>
      <c r="K76" s="70"/>
      <c r="L76" s="70"/>
    </row>
    <row r="77" spans="1:21" ht="12.75" hidden="1" customHeight="1">
      <c r="A77" s="37" t="s">
        <v>16</v>
      </c>
      <c r="B77" s="38" t="s">
        <v>85</v>
      </c>
      <c r="C77" s="44"/>
      <c r="I77" s="26"/>
      <c r="J77" s="55"/>
      <c r="K77" s="33"/>
      <c r="L77" s="29"/>
    </row>
    <row r="78" spans="1:21" ht="12.75" hidden="1" customHeight="1">
      <c r="A78" s="37" t="s">
        <v>18</v>
      </c>
      <c r="B78" s="38" t="s">
        <v>86</v>
      </c>
      <c r="C78" s="44"/>
      <c r="I78" s="71"/>
      <c r="J78" s="64"/>
      <c r="K78" s="65"/>
      <c r="L78" s="66"/>
      <c r="M78" s="67"/>
    </row>
    <row r="79" spans="1:21" ht="13.5" hidden="1" customHeight="1">
      <c r="A79" s="25">
        <v>401</v>
      </c>
      <c r="B79" s="26" t="s">
        <v>87</v>
      </c>
      <c r="D79" s="72">
        <f>C80</f>
        <v>0</v>
      </c>
      <c r="I79" s="73"/>
      <c r="J79" s="68"/>
      <c r="K79" s="69"/>
      <c r="L79" s="70"/>
      <c r="M79" s="70"/>
    </row>
    <row r="80" spans="1:21" ht="13.5" hidden="1" customHeight="1">
      <c r="A80" s="37" t="s">
        <v>10</v>
      </c>
      <c r="B80" s="38" t="s">
        <v>88</v>
      </c>
      <c r="C80" s="44"/>
      <c r="I80" s="25"/>
      <c r="J80" s="26"/>
      <c r="K80" s="55"/>
      <c r="L80" s="33"/>
      <c r="M80" s="29"/>
    </row>
    <row r="81" spans="1:21" s="10" customFormat="1" ht="13.5" customHeight="1">
      <c r="A81" s="25">
        <v>41</v>
      </c>
      <c r="B81" s="26" t="s">
        <v>89</v>
      </c>
      <c r="C81" s="34"/>
      <c r="E81" s="29">
        <f>SUM(D82)</f>
        <v>2635333</v>
      </c>
      <c r="I81" s="25"/>
      <c r="J81" s="26"/>
      <c r="K81" s="55"/>
      <c r="L81" s="35"/>
      <c r="M81" s="33"/>
      <c r="N81" s="33"/>
      <c r="O81" s="33"/>
      <c r="P81" s="33"/>
      <c r="Q81" s="33"/>
      <c r="R81" s="33"/>
      <c r="S81" s="33"/>
      <c r="T81" s="33"/>
      <c r="U81" s="33"/>
    </row>
    <row r="82" spans="1:21" s="10" customFormat="1" ht="13.5" customHeight="1">
      <c r="A82" s="25">
        <v>410</v>
      </c>
      <c r="B82" s="26" t="s">
        <v>90</v>
      </c>
      <c r="C82" s="34"/>
      <c r="D82" s="35">
        <f>SUM(C83:C87)</f>
        <v>2635333</v>
      </c>
      <c r="I82" s="37"/>
      <c r="J82" s="38"/>
      <c r="K82" s="44"/>
      <c r="L82" s="33"/>
      <c r="M82" s="5"/>
      <c r="N82" s="33"/>
      <c r="O82" s="33"/>
      <c r="P82" s="33"/>
      <c r="Q82" s="33"/>
      <c r="R82" s="33"/>
      <c r="S82" s="33"/>
      <c r="T82" s="33"/>
      <c r="U82" s="33"/>
    </row>
    <row r="83" spans="1:21" ht="12.75" hidden="1" customHeight="1">
      <c r="A83" s="37" t="s">
        <v>8</v>
      </c>
      <c r="B83" s="38" t="s">
        <v>91</v>
      </c>
      <c r="C83" s="44"/>
      <c r="I83" s="25"/>
      <c r="J83" s="26"/>
      <c r="K83" s="55"/>
      <c r="L83" s="33"/>
      <c r="M83" s="29"/>
    </row>
    <row r="84" spans="1:21" ht="12.75" hidden="1" customHeight="1">
      <c r="A84" s="37" t="s">
        <v>10</v>
      </c>
      <c r="B84" s="38" t="s">
        <v>92</v>
      </c>
      <c r="C84" s="44"/>
      <c r="I84" s="25"/>
      <c r="J84" s="26"/>
      <c r="K84" s="55"/>
      <c r="L84" s="35"/>
      <c r="M84" s="33"/>
    </row>
    <row r="85" spans="1:21" ht="12.75" customHeight="1">
      <c r="A85" s="37" t="s">
        <v>12</v>
      </c>
      <c r="B85" s="38" t="s">
        <v>93</v>
      </c>
      <c r="C85" s="44">
        <v>245333</v>
      </c>
      <c r="D85" s="50"/>
      <c r="I85" s="37"/>
      <c r="J85" s="38"/>
      <c r="K85" s="44"/>
      <c r="L85" s="33"/>
    </row>
    <row r="86" spans="1:21" hidden="1">
      <c r="A86" s="37" t="s">
        <v>16</v>
      </c>
      <c r="B86" s="38" t="s">
        <v>94</v>
      </c>
      <c r="C86" s="44"/>
      <c r="I86" s="37"/>
      <c r="J86" s="38"/>
      <c r="K86" s="44"/>
      <c r="L86" s="74"/>
    </row>
    <row r="87" spans="1:21">
      <c r="A87" s="37" t="s">
        <v>20</v>
      </c>
      <c r="B87" s="38" t="s">
        <v>95</v>
      </c>
      <c r="C87" s="44">
        <v>2390000</v>
      </c>
      <c r="I87" s="37"/>
      <c r="J87" s="38"/>
      <c r="K87" s="44"/>
      <c r="L87" s="74"/>
    </row>
    <row r="88" spans="1:21" s="10" customFormat="1" ht="13.2">
      <c r="A88" s="25">
        <v>43</v>
      </c>
      <c r="B88" s="26" t="s">
        <v>96</v>
      </c>
      <c r="C88" s="34"/>
      <c r="E88" s="29">
        <f>SUM(D89)</f>
        <v>250000</v>
      </c>
      <c r="I88" s="25"/>
      <c r="J88" s="26"/>
      <c r="K88" s="55"/>
      <c r="L88" s="35"/>
      <c r="M88" s="33"/>
      <c r="N88" s="33"/>
      <c r="O88" s="33"/>
      <c r="P88" s="33"/>
      <c r="Q88" s="33"/>
      <c r="R88" s="33"/>
      <c r="S88" s="33"/>
      <c r="T88" s="33"/>
      <c r="U88" s="33"/>
    </row>
    <row r="89" spans="1:21" s="10" customFormat="1" ht="13.5" customHeight="1">
      <c r="A89" s="25">
        <v>431</v>
      </c>
      <c r="B89" s="26" t="s">
        <v>97</v>
      </c>
      <c r="C89" s="34"/>
      <c r="D89" s="35">
        <f>SUM(C90:C91)</f>
        <v>250000</v>
      </c>
      <c r="G89" s="46"/>
      <c r="I89" s="37"/>
      <c r="J89" s="38"/>
      <c r="K89" s="44"/>
      <c r="L89" s="33"/>
      <c r="M89" s="5"/>
      <c r="N89" s="33"/>
      <c r="O89" s="33"/>
      <c r="P89" s="33"/>
      <c r="Q89" s="33"/>
      <c r="R89" s="33"/>
      <c r="S89" s="33"/>
      <c r="T89" s="33"/>
      <c r="U89" s="33"/>
    </row>
    <row r="90" spans="1:21" ht="12.75" customHeight="1">
      <c r="A90" s="37" t="s">
        <v>8</v>
      </c>
      <c r="B90" s="38" t="s">
        <v>98</v>
      </c>
      <c r="C90" s="44">
        <v>250000</v>
      </c>
      <c r="I90" s="25"/>
      <c r="J90" s="26"/>
      <c r="K90" s="55"/>
      <c r="L90" s="33"/>
      <c r="M90" s="29"/>
    </row>
    <row r="91" spans="1:21" ht="12.75" hidden="1" customHeight="1">
      <c r="A91" s="37" t="s">
        <v>10</v>
      </c>
      <c r="B91" s="75" t="s">
        <v>99</v>
      </c>
      <c r="C91" s="44"/>
      <c r="I91" s="25"/>
      <c r="J91" s="26"/>
      <c r="K91" s="55"/>
      <c r="L91" s="35"/>
      <c r="M91" s="33"/>
    </row>
    <row r="92" spans="1:21" s="10" customFormat="1">
      <c r="A92" s="25">
        <v>44</v>
      </c>
      <c r="B92" s="26" t="s">
        <v>100</v>
      </c>
      <c r="C92" s="34"/>
      <c r="E92" s="29">
        <f>SUM(D93,D95)</f>
        <v>450000</v>
      </c>
      <c r="I92" s="37"/>
      <c r="J92" s="38"/>
      <c r="K92" s="55"/>
      <c r="L92" s="74"/>
      <c r="M92" s="43"/>
      <c r="N92" s="33"/>
      <c r="O92" s="33"/>
      <c r="P92" s="33"/>
      <c r="Q92" s="33"/>
      <c r="R92" s="33"/>
      <c r="S92" s="33"/>
      <c r="T92" s="33"/>
      <c r="U92" s="33"/>
    </row>
    <row r="93" spans="1:21" s="10" customFormat="1" ht="13.5" hidden="1" customHeight="1">
      <c r="A93" s="25">
        <v>441</v>
      </c>
      <c r="B93" s="26" t="s">
        <v>101</v>
      </c>
      <c r="C93" s="34"/>
      <c r="D93" s="35">
        <f>SUM(C94)</f>
        <v>0</v>
      </c>
      <c r="G93" s="46"/>
      <c r="I93" s="37"/>
      <c r="J93" s="38"/>
      <c r="K93" s="55"/>
      <c r="L93" s="33"/>
      <c r="M93" s="5"/>
      <c r="N93" s="33"/>
      <c r="O93" s="33"/>
      <c r="P93" s="33"/>
      <c r="Q93" s="33"/>
      <c r="R93" s="33"/>
      <c r="S93" s="33"/>
      <c r="T93" s="33"/>
      <c r="U93" s="33"/>
    </row>
    <row r="94" spans="1:21" ht="12.75" hidden="1" customHeight="1">
      <c r="A94" s="37" t="s">
        <v>10</v>
      </c>
      <c r="B94" s="38" t="s">
        <v>102</v>
      </c>
      <c r="C94" s="44"/>
      <c r="I94" s="25"/>
      <c r="J94" s="26"/>
      <c r="K94" s="72"/>
      <c r="L94" s="76"/>
      <c r="M94" s="33"/>
    </row>
    <row r="95" spans="1:21" s="10" customFormat="1" ht="13.5" customHeight="1">
      <c r="A95" s="25">
        <v>442</v>
      </c>
      <c r="B95" s="26" t="s">
        <v>103</v>
      </c>
      <c r="C95" s="34"/>
      <c r="D95" s="35">
        <f>SUM(C96)</f>
        <v>450000</v>
      </c>
      <c r="G95" s="46"/>
      <c r="I95" s="37"/>
      <c r="J95" s="38"/>
      <c r="K95" s="55"/>
      <c r="L95" s="33"/>
      <c r="M95" s="5"/>
      <c r="N95" s="33"/>
      <c r="O95" s="33"/>
      <c r="P95" s="33"/>
      <c r="Q95" s="33"/>
      <c r="R95" s="33"/>
      <c r="S95" s="33"/>
      <c r="T95" s="33"/>
      <c r="U95" s="33"/>
    </row>
    <row r="96" spans="1:21" ht="12.75" customHeight="1">
      <c r="A96" s="37" t="s">
        <v>10</v>
      </c>
      <c r="B96" s="38" t="s">
        <v>104</v>
      </c>
      <c r="C96" s="44">
        <v>450000</v>
      </c>
      <c r="I96" s="25"/>
      <c r="J96" s="26"/>
      <c r="K96" s="72"/>
      <c r="L96" s="76"/>
      <c r="M96" s="33"/>
    </row>
    <row r="97" spans="1:21" s="10" customFormat="1">
      <c r="A97" s="25">
        <v>45</v>
      </c>
      <c r="B97" s="26" t="s">
        <v>105</v>
      </c>
      <c r="C97" s="34"/>
      <c r="E97" s="29">
        <f>D103+D98</f>
        <v>226041270.13</v>
      </c>
      <c r="I97" s="37"/>
      <c r="J97" s="38"/>
      <c r="K97" s="55"/>
      <c r="L97" s="74"/>
      <c r="M97" s="5"/>
      <c r="N97" s="33"/>
      <c r="O97" s="33"/>
      <c r="P97" s="33"/>
      <c r="Q97" s="33"/>
      <c r="R97" s="33"/>
      <c r="S97" s="33"/>
      <c r="T97" s="33"/>
      <c r="U97" s="33"/>
    </row>
    <row r="98" spans="1:21" s="10" customFormat="1" ht="13.5" customHeight="1">
      <c r="A98" s="25">
        <v>450</v>
      </c>
      <c r="B98" s="26" t="s">
        <v>106</v>
      </c>
      <c r="C98" s="34"/>
      <c r="D98" s="35">
        <f>SUM(C99:C102)</f>
        <v>218896401.53</v>
      </c>
      <c r="I98" s="37"/>
      <c r="J98" s="38"/>
      <c r="K98" s="55"/>
      <c r="L98" s="33"/>
      <c r="M98" s="5"/>
      <c r="N98" s="33"/>
      <c r="O98" s="33"/>
      <c r="P98" s="33"/>
      <c r="Q98" s="33"/>
      <c r="R98" s="33"/>
      <c r="S98" s="33"/>
      <c r="T98" s="33"/>
      <c r="U98" s="33"/>
    </row>
    <row r="99" spans="1:21" ht="12.75" customHeight="1">
      <c r="A99" s="37" t="s">
        <v>8</v>
      </c>
      <c r="B99" s="38" t="s">
        <v>107</v>
      </c>
      <c r="C99" s="34">
        <v>211690928</v>
      </c>
      <c r="D99" s="50"/>
      <c r="I99" s="37"/>
      <c r="J99" s="38"/>
      <c r="K99" s="55"/>
      <c r="L99" s="33"/>
    </row>
    <row r="100" spans="1:21" ht="12.75" hidden="1" customHeight="1">
      <c r="A100" s="37" t="s">
        <v>10</v>
      </c>
      <c r="B100" s="38" t="s">
        <v>108</v>
      </c>
      <c r="C100" s="9"/>
      <c r="I100" s="25"/>
      <c r="J100" s="26"/>
      <c r="K100" s="45"/>
      <c r="L100" s="28"/>
      <c r="M100" s="29"/>
    </row>
    <row r="101" spans="1:21" ht="12.75" customHeight="1">
      <c r="A101" s="37" t="s">
        <v>12</v>
      </c>
      <c r="B101" s="38" t="s">
        <v>109</v>
      </c>
      <c r="C101" s="34">
        <v>7205473.5300000003</v>
      </c>
      <c r="F101" s="42"/>
      <c r="I101" s="25"/>
      <c r="J101" s="26"/>
      <c r="K101" s="55"/>
      <c r="L101" s="35"/>
      <c r="M101" s="33"/>
    </row>
    <row r="102" spans="1:21" ht="12.75" hidden="1" customHeight="1">
      <c r="A102" s="37" t="s">
        <v>14</v>
      </c>
      <c r="B102" s="38" t="s">
        <v>110</v>
      </c>
      <c r="C102" s="55"/>
      <c r="I102" s="37"/>
      <c r="J102" s="38"/>
      <c r="K102" s="44"/>
      <c r="L102" s="33"/>
    </row>
    <row r="103" spans="1:21" s="10" customFormat="1" ht="13.5" customHeight="1">
      <c r="A103" s="25">
        <v>459</v>
      </c>
      <c r="B103" s="26" t="s">
        <v>111</v>
      </c>
      <c r="C103" s="72"/>
      <c r="D103" s="35">
        <f>SUM(C104:C106)</f>
        <v>7144868.5999999996</v>
      </c>
      <c r="I103" s="37"/>
      <c r="J103" s="38"/>
      <c r="K103" s="44"/>
      <c r="L103" s="33"/>
      <c r="M103" s="5"/>
      <c r="N103" s="33"/>
      <c r="O103" s="33"/>
      <c r="P103" s="33"/>
      <c r="Q103" s="33"/>
      <c r="R103" s="33"/>
      <c r="S103" s="33"/>
      <c r="T103" s="33"/>
      <c r="U103" s="33"/>
    </row>
    <row r="104" spans="1:21" ht="12.75" customHeight="1">
      <c r="A104" s="37" t="s">
        <v>10</v>
      </c>
      <c r="B104" s="38" t="s">
        <v>112</v>
      </c>
      <c r="C104" s="55">
        <v>168867</v>
      </c>
      <c r="D104" s="50"/>
      <c r="I104" s="25"/>
      <c r="J104" s="26"/>
      <c r="K104" s="45"/>
      <c r="L104" s="28"/>
      <c r="M104" s="29"/>
    </row>
    <row r="105" spans="1:21" ht="12.75" customHeight="1">
      <c r="A105" s="37" t="s">
        <v>12</v>
      </c>
      <c r="B105" s="38" t="s">
        <v>113</v>
      </c>
      <c r="C105" s="55">
        <f>6433579.6+16000</f>
        <v>6449579.5999999996</v>
      </c>
      <c r="I105" s="77"/>
      <c r="J105" s="26"/>
      <c r="K105" s="44"/>
      <c r="L105" s="74"/>
    </row>
    <row r="106" spans="1:21" ht="12.75" customHeight="1">
      <c r="A106" s="37" t="s">
        <v>16</v>
      </c>
      <c r="B106" s="38" t="s">
        <v>114</v>
      </c>
      <c r="C106" s="34">
        <v>526422</v>
      </c>
      <c r="I106" s="37"/>
      <c r="J106" s="26"/>
      <c r="K106" s="44"/>
      <c r="L106" s="33"/>
    </row>
    <row r="107" spans="1:21" ht="13.5" hidden="1" customHeight="1">
      <c r="B107" s="78"/>
      <c r="I107" s="25"/>
      <c r="J107" s="26"/>
      <c r="K107" s="55"/>
      <c r="L107" s="35"/>
      <c r="M107" s="33"/>
    </row>
    <row r="108" spans="1:21" s="10" customFormat="1" ht="13.5" hidden="1" customHeight="1">
      <c r="A108" s="25">
        <v>46</v>
      </c>
      <c r="B108" s="26" t="s">
        <v>115</v>
      </c>
      <c r="C108" s="45"/>
      <c r="D108" s="28"/>
      <c r="E108" s="29">
        <v>0</v>
      </c>
      <c r="F108" s="79"/>
      <c r="I108" s="37"/>
      <c r="J108" s="38"/>
      <c r="K108" s="37"/>
      <c r="L108" s="38"/>
      <c r="M108" s="37"/>
      <c r="N108" s="33"/>
      <c r="O108" s="33"/>
      <c r="P108" s="33"/>
      <c r="Q108" s="33"/>
      <c r="R108" s="33"/>
      <c r="S108" s="33"/>
      <c r="T108" s="33"/>
      <c r="U108" s="33"/>
    </row>
    <row r="109" spans="1:21" ht="13.5" hidden="1" customHeight="1">
      <c r="B109" s="78"/>
      <c r="F109" s="79"/>
      <c r="I109" s="37"/>
      <c r="J109" s="38"/>
      <c r="K109" s="44"/>
      <c r="L109" s="33"/>
    </row>
    <row r="110" spans="1:21" s="10" customFormat="1" ht="13.5" customHeight="1">
      <c r="A110" s="25">
        <v>47</v>
      </c>
      <c r="B110" s="26" t="s">
        <v>116</v>
      </c>
      <c r="C110" s="45"/>
      <c r="D110" s="28"/>
      <c r="E110" s="29">
        <f>SUM(D111)</f>
        <v>3052000</v>
      </c>
      <c r="F110" s="79"/>
      <c r="I110" s="37"/>
      <c r="J110" s="38"/>
      <c r="K110" s="44"/>
      <c r="L110" s="33"/>
      <c r="M110" s="5"/>
      <c r="N110" s="33"/>
      <c r="O110" s="33"/>
      <c r="P110" s="33"/>
      <c r="Q110" s="33"/>
      <c r="R110" s="33"/>
      <c r="S110" s="33"/>
      <c r="T110" s="33"/>
      <c r="U110" s="33"/>
    </row>
    <row r="111" spans="1:21" s="10" customFormat="1" ht="13.5" customHeight="1">
      <c r="A111" s="25">
        <v>470</v>
      </c>
      <c r="B111" s="26" t="s">
        <v>117</v>
      </c>
      <c r="C111" s="34"/>
      <c r="D111" s="35">
        <f>SUM(C112:C114)</f>
        <v>3052000</v>
      </c>
      <c r="I111" s="25"/>
      <c r="J111" s="26"/>
      <c r="K111" s="45"/>
      <c r="L111" s="28"/>
      <c r="M111" s="29"/>
      <c r="N111" s="33"/>
      <c r="O111" s="33"/>
      <c r="P111" s="33"/>
      <c r="Q111" s="33"/>
      <c r="R111" s="33"/>
      <c r="S111" s="33"/>
      <c r="T111" s="33"/>
      <c r="U111" s="33"/>
    </row>
    <row r="112" spans="1:21" ht="13.5" customHeight="1">
      <c r="A112" s="37" t="s">
        <v>8</v>
      </c>
      <c r="B112" s="38" t="s">
        <v>118</v>
      </c>
      <c r="C112" s="44">
        <v>950000</v>
      </c>
      <c r="F112" s="79"/>
      <c r="I112" s="25"/>
      <c r="J112" s="26"/>
      <c r="K112" s="55"/>
      <c r="L112" s="35"/>
    </row>
    <row r="113" spans="1:21" ht="13.5" customHeight="1">
      <c r="A113" s="37" t="s">
        <v>10</v>
      </c>
      <c r="B113" s="38" t="s">
        <v>119</v>
      </c>
      <c r="C113" s="44">
        <v>2102000</v>
      </c>
      <c r="F113" s="79"/>
      <c r="I113" s="37"/>
      <c r="J113" s="38"/>
      <c r="K113" s="44"/>
      <c r="L113" s="33"/>
    </row>
    <row r="114" spans="1:21" ht="13.5" hidden="1" customHeight="1">
      <c r="A114" s="37" t="s">
        <v>12</v>
      </c>
      <c r="B114" s="38" t="s">
        <v>120</v>
      </c>
      <c r="C114" s="44"/>
      <c r="F114" s="79"/>
      <c r="I114" s="37"/>
      <c r="J114" s="38"/>
      <c r="K114" s="44"/>
      <c r="L114" s="33"/>
    </row>
    <row r="115" spans="1:21" s="10" customFormat="1">
      <c r="A115" s="25">
        <v>48</v>
      </c>
      <c r="B115" s="26" t="s">
        <v>121</v>
      </c>
      <c r="C115" s="45"/>
      <c r="D115" s="28"/>
      <c r="E115" s="29">
        <f>SUM(D116:D123)</f>
        <v>198000</v>
      </c>
      <c r="F115" s="79"/>
      <c r="I115" s="25"/>
      <c r="J115" s="26"/>
      <c r="K115" s="55"/>
      <c r="L115" s="35"/>
      <c r="M115" s="5"/>
      <c r="N115" s="33"/>
      <c r="O115" s="33"/>
      <c r="P115" s="33"/>
      <c r="Q115" s="33"/>
      <c r="R115" s="33"/>
      <c r="S115" s="33"/>
      <c r="T115" s="33"/>
      <c r="U115" s="33"/>
    </row>
    <row r="116" spans="1:21" s="10" customFormat="1" hidden="1">
      <c r="A116" s="25">
        <v>480</v>
      </c>
      <c r="B116" s="26" t="s">
        <v>122</v>
      </c>
      <c r="C116" s="34"/>
      <c r="D116" s="35">
        <f>SUM(C117:C118)</f>
        <v>0</v>
      </c>
      <c r="I116" s="37"/>
      <c r="J116" s="38"/>
      <c r="K116" s="44"/>
      <c r="L116" s="33"/>
      <c r="M116" s="5"/>
      <c r="N116" s="33"/>
      <c r="O116" s="33"/>
      <c r="P116" s="33"/>
      <c r="Q116" s="33"/>
      <c r="R116" s="33"/>
      <c r="S116" s="33"/>
      <c r="T116" s="33"/>
      <c r="U116" s="33"/>
    </row>
    <row r="117" spans="1:21" hidden="1">
      <c r="A117" s="37" t="s">
        <v>8</v>
      </c>
      <c r="B117" s="38" t="s">
        <v>123</v>
      </c>
      <c r="C117" s="44"/>
      <c r="I117" s="37"/>
      <c r="J117" s="38"/>
      <c r="K117" s="44"/>
      <c r="L117" s="33"/>
    </row>
    <row r="118" spans="1:21" hidden="1">
      <c r="A118" s="37" t="s">
        <v>10</v>
      </c>
      <c r="B118" s="38" t="s">
        <v>124</v>
      </c>
      <c r="C118" s="44"/>
      <c r="I118" s="73"/>
      <c r="J118" s="68"/>
      <c r="K118" s="69"/>
      <c r="L118" s="70"/>
      <c r="M118" s="70"/>
    </row>
    <row r="119" spans="1:21" s="10" customFormat="1" ht="13.2">
      <c r="A119" s="25">
        <v>481</v>
      </c>
      <c r="B119" s="26" t="s">
        <v>125</v>
      </c>
      <c r="C119" s="34"/>
      <c r="D119" s="35">
        <f>SUM(C120:C122)</f>
        <v>198000</v>
      </c>
      <c r="I119" s="25"/>
      <c r="J119" s="26"/>
      <c r="K119" s="55"/>
      <c r="L119" s="35"/>
      <c r="M119" s="33"/>
      <c r="N119" s="33"/>
      <c r="O119" s="33"/>
      <c r="P119" s="33"/>
      <c r="Q119" s="33"/>
      <c r="R119" s="33"/>
      <c r="S119" s="33"/>
      <c r="T119" s="33"/>
      <c r="U119" s="33"/>
    </row>
    <row r="120" spans="1:21" ht="13.5" hidden="1" customHeight="1">
      <c r="A120" s="37" t="s">
        <v>8</v>
      </c>
      <c r="B120" s="38" t="s">
        <v>126</v>
      </c>
      <c r="C120" s="44"/>
      <c r="I120" s="37"/>
      <c r="J120" s="38"/>
      <c r="K120" s="44"/>
      <c r="L120" s="33"/>
    </row>
    <row r="121" spans="1:21" ht="13.5" customHeight="1">
      <c r="A121" s="37" t="s">
        <v>8</v>
      </c>
      <c r="B121" s="38" t="s">
        <v>126</v>
      </c>
      <c r="C121" s="44">
        <v>142000</v>
      </c>
      <c r="I121" s="25"/>
      <c r="J121" s="26"/>
      <c r="K121" s="55"/>
      <c r="L121" s="35"/>
      <c r="M121" s="33"/>
    </row>
    <row r="122" spans="1:21" ht="13.5" customHeight="1">
      <c r="A122" s="37" t="s">
        <v>10</v>
      </c>
      <c r="B122" s="38" t="s">
        <v>127</v>
      </c>
      <c r="C122" s="44">
        <v>56000</v>
      </c>
      <c r="I122" s="25"/>
      <c r="J122" s="26"/>
      <c r="K122" s="45"/>
      <c r="L122" s="28"/>
      <c r="M122" s="29"/>
    </row>
    <row r="123" spans="1:21" s="10" customFormat="1" ht="13.2" hidden="1">
      <c r="A123" s="25">
        <v>482</v>
      </c>
      <c r="B123" s="26" t="s">
        <v>128</v>
      </c>
      <c r="C123" s="34"/>
      <c r="D123" s="35">
        <v>0</v>
      </c>
      <c r="I123" s="25"/>
      <c r="J123" s="26"/>
      <c r="K123" s="55"/>
      <c r="L123" s="35"/>
      <c r="M123" s="33"/>
      <c r="N123" s="33"/>
      <c r="O123" s="33"/>
      <c r="P123" s="33"/>
      <c r="Q123" s="33"/>
      <c r="R123" s="33"/>
      <c r="S123" s="33"/>
      <c r="T123" s="33"/>
      <c r="U123" s="33"/>
    </row>
    <row r="124" spans="1:21" s="10" customFormat="1" ht="13.5" customHeight="1">
      <c r="A124" s="25">
        <v>49</v>
      </c>
      <c r="B124" s="26" t="s">
        <v>129</v>
      </c>
      <c r="C124" s="45"/>
      <c r="D124" s="28"/>
      <c r="E124" s="29">
        <f>SUM(D125:D128)</f>
        <v>1200000</v>
      </c>
      <c r="F124" s="79"/>
      <c r="G124" s="50"/>
      <c r="I124" s="25"/>
      <c r="J124" s="26"/>
      <c r="K124" s="45"/>
      <c r="L124" s="28"/>
      <c r="M124" s="29"/>
      <c r="N124" s="33"/>
      <c r="O124" s="33"/>
      <c r="P124" s="33"/>
      <c r="Q124" s="33"/>
      <c r="R124" s="33"/>
      <c r="S124" s="33"/>
      <c r="T124" s="33"/>
      <c r="U124" s="33"/>
    </row>
    <row r="125" spans="1:21" ht="13.5" customHeight="1">
      <c r="A125" s="25">
        <v>492</v>
      </c>
      <c r="B125" s="26" t="s">
        <v>130</v>
      </c>
      <c r="D125" s="35">
        <f>SUM(C126:C127)</f>
        <v>1150000</v>
      </c>
      <c r="I125" s="25"/>
      <c r="J125" s="26"/>
      <c r="K125" s="55"/>
      <c r="L125" s="35"/>
      <c r="M125" s="33"/>
    </row>
    <row r="126" spans="1:21" ht="13.5" customHeight="1">
      <c r="A126" s="37" t="s">
        <v>8</v>
      </c>
      <c r="B126" s="38" t="s">
        <v>131</v>
      </c>
      <c r="C126" s="44">
        <v>450000</v>
      </c>
      <c r="I126" s="37"/>
      <c r="J126" s="38"/>
      <c r="K126" s="44"/>
      <c r="L126" s="33"/>
    </row>
    <row r="127" spans="1:21" ht="13.5" customHeight="1">
      <c r="A127" s="37" t="s">
        <v>10</v>
      </c>
      <c r="B127" s="38" t="s">
        <v>132</v>
      </c>
      <c r="C127" s="44">
        <v>700000</v>
      </c>
      <c r="I127" s="37"/>
      <c r="J127" s="38"/>
      <c r="K127" s="44"/>
      <c r="L127" s="33"/>
    </row>
    <row r="128" spans="1:21" ht="13.5" customHeight="1">
      <c r="A128" s="25">
        <v>499</v>
      </c>
      <c r="B128" s="26" t="s">
        <v>133</v>
      </c>
      <c r="D128" s="35">
        <f>C129</f>
        <v>50000</v>
      </c>
      <c r="I128" s="25"/>
      <c r="J128" s="26"/>
      <c r="K128" s="44"/>
      <c r="L128" s="33"/>
      <c r="M128" s="29"/>
    </row>
    <row r="129" spans="1:21" ht="13.5" customHeight="1">
      <c r="A129" s="37" t="s">
        <v>8</v>
      </c>
      <c r="B129" s="38" t="s">
        <v>134</v>
      </c>
      <c r="C129" s="44">
        <v>50000</v>
      </c>
      <c r="I129" s="25"/>
      <c r="J129" s="26"/>
      <c r="K129" s="44"/>
      <c r="L129" s="29"/>
    </row>
    <row r="130" spans="1:21" s="61" customFormat="1" ht="6" customHeight="1">
      <c r="A130" s="56"/>
      <c r="B130" s="57"/>
      <c r="C130" s="58"/>
      <c r="D130" s="59"/>
      <c r="E130" s="59"/>
      <c r="F130" s="60"/>
      <c r="I130" s="37"/>
      <c r="J130" s="75"/>
      <c r="K130" s="44"/>
      <c r="L130" s="33"/>
      <c r="M130" s="29"/>
      <c r="N130" s="62"/>
      <c r="O130" s="62"/>
      <c r="P130" s="62"/>
      <c r="Q130" s="62"/>
      <c r="R130" s="62"/>
      <c r="S130" s="62"/>
      <c r="T130" s="62"/>
      <c r="U130" s="62"/>
    </row>
    <row r="131" spans="1:21">
      <c r="A131" s="12" t="s">
        <v>135</v>
      </c>
      <c r="B131" s="63"/>
      <c r="C131" s="14"/>
      <c r="D131" s="15"/>
      <c r="E131" s="16"/>
      <c r="F131" s="17">
        <f>SUM(E133:E150)</f>
        <v>2438821.79</v>
      </c>
      <c r="G131" s="18"/>
      <c r="H131" s="18"/>
      <c r="I131" s="25"/>
      <c r="J131" s="26"/>
      <c r="K131" s="55"/>
      <c r="L131" s="29"/>
      <c r="N131" s="19"/>
      <c r="O131" s="19"/>
    </row>
    <row r="132" spans="1:21" s="61" customFormat="1" ht="6" customHeight="1">
      <c r="A132" s="56"/>
      <c r="B132" s="57"/>
      <c r="C132" s="58"/>
      <c r="D132" s="59"/>
      <c r="E132" s="59"/>
      <c r="F132" s="60"/>
      <c r="I132" s="25"/>
      <c r="J132" s="26"/>
      <c r="K132" s="55"/>
      <c r="L132" s="74"/>
      <c r="M132" s="5"/>
      <c r="N132" s="62"/>
      <c r="O132" s="62"/>
      <c r="P132" s="62"/>
      <c r="Q132" s="62"/>
      <c r="R132" s="62"/>
      <c r="S132" s="62"/>
      <c r="T132" s="62"/>
      <c r="U132" s="62"/>
    </row>
    <row r="133" spans="1:21" s="10" customFormat="1" ht="13.5" customHeight="1">
      <c r="A133" s="25">
        <v>52</v>
      </c>
      <c r="B133" s="26" t="s">
        <v>136</v>
      </c>
      <c r="C133" s="45"/>
      <c r="D133" s="28"/>
      <c r="E133" s="29">
        <f>SUM(D134:D137)</f>
        <v>18000</v>
      </c>
      <c r="F133" s="79"/>
      <c r="I133" s="80"/>
      <c r="J133" s="81"/>
      <c r="K133" s="27"/>
      <c r="L133" s="82"/>
      <c r="M133" s="83"/>
      <c r="N133" s="33"/>
      <c r="O133" s="33"/>
      <c r="P133" s="33"/>
      <c r="Q133" s="33"/>
      <c r="R133" s="33"/>
      <c r="S133" s="33"/>
      <c r="T133" s="33"/>
      <c r="U133" s="33"/>
    </row>
    <row r="134" spans="1:21" s="10" customFormat="1" ht="13.5" customHeight="1">
      <c r="A134" s="25">
        <v>520</v>
      </c>
      <c r="B134" s="26" t="s">
        <v>137</v>
      </c>
      <c r="C134" s="34"/>
      <c r="D134" s="35">
        <f>SUM(C135:C136)</f>
        <v>18000</v>
      </c>
      <c r="I134" s="5"/>
      <c r="J134" s="84"/>
      <c r="K134" s="55"/>
      <c r="L134" s="33"/>
      <c r="M134" s="5"/>
      <c r="N134" s="33"/>
      <c r="O134" s="33"/>
      <c r="P134" s="33"/>
      <c r="Q134" s="33"/>
      <c r="R134" s="33"/>
      <c r="S134" s="33"/>
      <c r="T134" s="33"/>
      <c r="U134" s="33"/>
    </row>
    <row r="135" spans="1:21" ht="13.5" customHeight="1">
      <c r="A135" s="37" t="s">
        <v>8</v>
      </c>
      <c r="B135" s="38" t="s">
        <v>138</v>
      </c>
      <c r="C135" s="44">
        <v>18000</v>
      </c>
      <c r="H135" s="42"/>
      <c r="I135" s="25"/>
      <c r="J135" s="26"/>
      <c r="K135" s="45"/>
      <c r="L135" s="85"/>
      <c r="M135" s="29"/>
    </row>
    <row r="136" spans="1:21" ht="13.5" hidden="1" customHeight="1">
      <c r="A136" s="37" t="s">
        <v>62</v>
      </c>
      <c r="B136" s="38" t="s">
        <v>139</v>
      </c>
      <c r="C136" s="44"/>
      <c r="I136" s="25"/>
      <c r="J136" s="26"/>
      <c r="K136" s="55"/>
      <c r="L136" s="35"/>
      <c r="M136" s="33"/>
    </row>
    <row r="137" spans="1:21" s="10" customFormat="1" ht="13.5" hidden="1" customHeight="1">
      <c r="A137" s="25">
        <v>528</v>
      </c>
      <c r="B137" s="26" t="s">
        <v>136</v>
      </c>
      <c r="C137" s="34"/>
      <c r="D137" s="35"/>
      <c r="I137" s="73"/>
      <c r="J137" s="68"/>
      <c r="K137" s="69"/>
      <c r="L137" s="70"/>
      <c r="M137" s="70"/>
      <c r="N137" s="33"/>
      <c r="O137" s="33"/>
      <c r="P137" s="33"/>
      <c r="Q137" s="33"/>
      <c r="R137" s="33"/>
      <c r="S137" s="33"/>
      <c r="T137" s="33"/>
      <c r="U137" s="33"/>
    </row>
    <row r="138" spans="1:21" ht="13.5" hidden="1" customHeight="1">
      <c r="B138" s="78"/>
      <c r="I138" s="71"/>
      <c r="J138" s="64"/>
      <c r="K138" s="65"/>
      <c r="L138" s="66"/>
      <c r="M138" s="67"/>
    </row>
    <row r="139" spans="1:21" s="10" customFormat="1" ht="13.5" customHeight="1">
      <c r="A139" s="25">
        <v>53</v>
      </c>
      <c r="B139" s="26" t="s">
        <v>140</v>
      </c>
      <c r="C139" s="45"/>
      <c r="D139" s="28"/>
      <c r="E139" s="29">
        <f>SUM(D140)</f>
        <v>3000</v>
      </c>
      <c r="F139" s="79"/>
      <c r="I139" s="73"/>
      <c r="J139" s="68"/>
      <c r="K139" s="69"/>
      <c r="L139" s="70"/>
      <c r="M139" s="70"/>
      <c r="N139" s="33"/>
      <c r="O139" s="33"/>
      <c r="P139" s="33"/>
      <c r="Q139" s="33"/>
      <c r="R139" s="33"/>
      <c r="S139" s="33"/>
      <c r="T139" s="33"/>
      <c r="U139" s="33"/>
    </row>
    <row r="140" spans="1:21" s="10" customFormat="1" ht="13.5" customHeight="1">
      <c r="A140" s="25">
        <v>530</v>
      </c>
      <c r="B140" s="26" t="s">
        <v>141</v>
      </c>
      <c r="C140" s="34"/>
      <c r="D140" s="35">
        <v>3000</v>
      </c>
      <c r="I140" s="25"/>
      <c r="J140" s="26"/>
      <c r="K140" s="45"/>
      <c r="L140" s="28"/>
      <c r="M140" s="29"/>
      <c r="N140" s="33"/>
      <c r="O140" s="33"/>
      <c r="P140" s="33"/>
      <c r="Q140" s="33"/>
      <c r="R140" s="33"/>
      <c r="S140" s="33"/>
      <c r="T140" s="33"/>
      <c r="U140" s="33"/>
    </row>
    <row r="141" spans="1:21" s="10" customFormat="1" ht="13.5" hidden="1" customHeight="1">
      <c r="A141" s="25"/>
      <c r="B141" s="26"/>
      <c r="C141" s="34"/>
      <c r="D141" s="35"/>
      <c r="I141" s="25"/>
      <c r="J141" s="26"/>
      <c r="K141" s="55"/>
      <c r="L141" s="35"/>
      <c r="M141" s="33"/>
      <c r="N141" s="33"/>
      <c r="O141" s="33"/>
      <c r="P141" s="33"/>
      <c r="Q141" s="33"/>
      <c r="R141" s="33"/>
      <c r="S141" s="33"/>
      <c r="T141" s="33"/>
      <c r="U141" s="33"/>
    </row>
    <row r="142" spans="1:21" s="10" customFormat="1" ht="13.5" hidden="1" customHeight="1">
      <c r="A142" s="25">
        <v>54</v>
      </c>
      <c r="B142" s="26" t="s">
        <v>142</v>
      </c>
      <c r="C142" s="45"/>
      <c r="D142" s="28"/>
      <c r="E142" s="29">
        <f>SUM(D143:D145)</f>
        <v>0</v>
      </c>
      <c r="F142" s="79"/>
      <c r="I142" s="37"/>
      <c r="J142" s="38"/>
      <c r="K142" s="44"/>
      <c r="L142" s="33"/>
      <c r="M142" s="5"/>
      <c r="N142" s="33"/>
      <c r="O142" s="33"/>
      <c r="P142" s="33"/>
      <c r="Q142" s="33"/>
      <c r="R142" s="33"/>
      <c r="S142" s="33"/>
      <c r="T142" s="33"/>
      <c r="U142" s="33"/>
    </row>
    <row r="143" spans="1:21" s="10" customFormat="1" ht="13.5" hidden="1" customHeight="1">
      <c r="A143" s="25">
        <v>540</v>
      </c>
      <c r="B143" s="26" t="s">
        <v>143</v>
      </c>
      <c r="C143" s="34"/>
      <c r="D143" s="35">
        <f>SUM(C144:C145)</f>
        <v>0</v>
      </c>
      <c r="I143" s="37"/>
      <c r="J143" s="38"/>
      <c r="K143" s="44"/>
      <c r="L143" s="33"/>
      <c r="M143" s="5"/>
      <c r="N143" s="33"/>
      <c r="O143" s="33"/>
      <c r="P143" s="33"/>
      <c r="Q143" s="33"/>
      <c r="R143" s="33"/>
      <c r="S143" s="33"/>
      <c r="T143" s="33"/>
      <c r="U143" s="33"/>
    </row>
    <row r="144" spans="1:21" ht="13.5" hidden="1" customHeight="1">
      <c r="A144" s="37" t="s">
        <v>28</v>
      </c>
      <c r="B144" s="38" t="s">
        <v>144</v>
      </c>
      <c r="C144" s="44"/>
      <c r="I144" s="37"/>
      <c r="J144" s="38"/>
      <c r="K144" s="44"/>
      <c r="L144" s="33"/>
    </row>
    <row r="145" spans="1:21" ht="13.5" hidden="1" customHeight="1">
      <c r="A145" s="37" t="s">
        <v>62</v>
      </c>
      <c r="B145" s="38" t="s">
        <v>145</v>
      </c>
      <c r="C145" s="44"/>
      <c r="I145" s="37"/>
      <c r="J145" s="38"/>
      <c r="K145" s="44"/>
      <c r="L145" s="33"/>
    </row>
    <row r="146" spans="1:21" ht="13.5" customHeight="1">
      <c r="A146" s="25">
        <v>55</v>
      </c>
      <c r="B146" s="26" t="s">
        <v>146</v>
      </c>
      <c r="C146" s="44"/>
      <c r="E146" s="29">
        <f>SUM(D147:D150)</f>
        <v>2417821.79</v>
      </c>
      <c r="I146" s="37"/>
      <c r="J146" s="38"/>
      <c r="K146" s="44"/>
      <c r="L146" s="33"/>
    </row>
    <row r="147" spans="1:21" ht="13.5" customHeight="1">
      <c r="A147" s="25">
        <v>550</v>
      </c>
      <c r="B147" s="26" t="s">
        <v>147</v>
      </c>
      <c r="D147" s="35">
        <f>SUM(C148:C149)</f>
        <v>2100821.79</v>
      </c>
      <c r="E147" s="29"/>
      <c r="I147" s="25"/>
      <c r="J147" s="26"/>
      <c r="K147" s="55"/>
      <c r="L147" s="35"/>
      <c r="M147" s="33"/>
    </row>
    <row r="148" spans="1:21" ht="13.5" customHeight="1">
      <c r="A148" s="37" t="s">
        <v>8</v>
      </c>
      <c r="B148" s="38" t="s">
        <v>148</v>
      </c>
      <c r="C148" s="34">
        <f>910000+1042821.79</f>
        <v>1952821.79</v>
      </c>
      <c r="D148" s="35"/>
      <c r="I148" s="25"/>
      <c r="J148" s="26"/>
      <c r="K148" s="55"/>
      <c r="L148" s="35"/>
      <c r="M148" s="33"/>
    </row>
    <row r="149" spans="1:21" ht="13.5" customHeight="1">
      <c r="A149" s="37" t="s">
        <v>12</v>
      </c>
      <c r="B149" s="38" t="s">
        <v>149</v>
      </c>
      <c r="C149" s="34">
        <v>148000</v>
      </c>
      <c r="D149" s="35"/>
      <c r="I149" s="25"/>
      <c r="J149" s="26"/>
      <c r="K149" s="55"/>
      <c r="L149" s="35"/>
      <c r="M149" s="33"/>
    </row>
    <row r="150" spans="1:21" ht="13.5" customHeight="1">
      <c r="A150" s="25">
        <v>559</v>
      </c>
      <c r="B150" s="26" t="s">
        <v>150</v>
      </c>
      <c r="D150" s="35">
        <f>SUM(C151)</f>
        <v>317000</v>
      </c>
      <c r="E150" s="29"/>
      <c r="I150" s="25"/>
      <c r="J150" s="26"/>
      <c r="K150" s="55"/>
      <c r="L150" s="35"/>
      <c r="M150" s="33"/>
    </row>
    <row r="151" spans="1:21" ht="13.5" customHeight="1">
      <c r="A151" s="37" t="s">
        <v>8</v>
      </c>
      <c r="B151" s="38" t="s">
        <v>150</v>
      </c>
      <c r="C151" s="34">
        <v>317000</v>
      </c>
      <c r="D151" s="35"/>
      <c r="I151" s="25"/>
      <c r="J151" s="26"/>
      <c r="K151" s="55"/>
      <c r="L151" s="35"/>
      <c r="M151" s="33"/>
    </row>
    <row r="152" spans="1:21" ht="8.25" hidden="1" customHeight="1">
      <c r="A152" s="25"/>
      <c r="B152" s="26"/>
      <c r="D152" s="50"/>
      <c r="I152" s="37"/>
      <c r="J152" s="75"/>
      <c r="K152" s="44"/>
      <c r="L152" s="35"/>
      <c r="M152" s="33"/>
    </row>
    <row r="153" spans="1:21" ht="14.25" hidden="1" customHeight="1">
      <c r="A153" s="80" t="s">
        <v>151</v>
      </c>
      <c r="B153" s="81"/>
      <c r="C153" s="27"/>
      <c r="D153" s="82"/>
      <c r="E153" s="83">
        <f>E155</f>
        <v>0</v>
      </c>
      <c r="F153" s="86"/>
      <c r="G153" s="18"/>
      <c r="H153" s="18"/>
      <c r="I153" s="37"/>
      <c r="J153" s="38"/>
      <c r="K153" s="44"/>
      <c r="L153" s="33"/>
      <c r="N153" s="19"/>
      <c r="O153" s="19"/>
    </row>
    <row r="154" spans="1:21" ht="6" hidden="1" customHeight="1">
      <c r="B154" s="78"/>
      <c r="I154" s="37"/>
      <c r="J154" s="38"/>
      <c r="K154" s="44"/>
      <c r="L154" s="33"/>
    </row>
    <row r="155" spans="1:21" s="10" customFormat="1" ht="13.5" hidden="1" customHeight="1">
      <c r="A155" s="25">
        <v>61</v>
      </c>
      <c r="B155" s="26" t="s">
        <v>152</v>
      </c>
      <c r="C155" s="45"/>
      <c r="D155" s="85"/>
      <c r="E155" s="29">
        <f>D156</f>
        <v>0</v>
      </c>
      <c r="F155" s="79"/>
      <c r="I155" s="25"/>
      <c r="J155" s="26"/>
      <c r="K155" s="45"/>
      <c r="L155" s="28"/>
      <c r="M155" s="29"/>
      <c r="N155" s="33"/>
      <c r="O155" s="33"/>
      <c r="P155" s="33"/>
      <c r="Q155" s="33"/>
      <c r="R155" s="33"/>
      <c r="S155" s="33"/>
      <c r="T155" s="33"/>
      <c r="U155" s="33"/>
    </row>
    <row r="156" spans="1:21" s="10" customFormat="1" ht="13.5" hidden="1" customHeight="1">
      <c r="A156" s="25">
        <v>619</v>
      </c>
      <c r="B156" s="26" t="s">
        <v>153</v>
      </c>
      <c r="C156" s="34"/>
      <c r="D156" s="35">
        <v>0</v>
      </c>
      <c r="I156" s="25"/>
      <c r="J156" s="87"/>
      <c r="K156" s="55"/>
      <c r="L156" s="35"/>
      <c r="M156" s="5"/>
      <c r="N156" s="33"/>
      <c r="O156" s="33"/>
      <c r="P156" s="33"/>
      <c r="Q156" s="33"/>
      <c r="R156" s="33"/>
      <c r="S156" s="33"/>
      <c r="T156" s="33"/>
      <c r="U156" s="33"/>
    </row>
    <row r="157" spans="1:21" s="61" customFormat="1" ht="6" customHeight="1">
      <c r="A157" s="56"/>
      <c r="B157" s="57"/>
      <c r="C157" s="58"/>
      <c r="D157" s="59"/>
      <c r="E157" s="59"/>
      <c r="F157" s="60"/>
      <c r="I157" s="37"/>
      <c r="J157" s="88"/>
      <c r="K157" s="44"/>
      <c r="L157" s="35"/>
      <c r="M157" s="5"/>
      <c r="N157" s="62"/>
      <c r="O157" s="62"/>
      <c r="P157" s="62"/>
      <c r="Q157" s="62"/>
      <c r="R157" s="62"/>
      <c r="S157" s="62"/>
      <c r="T157" s="62"/>
      <c r="U157" s="62"/>
    </row>
    <row r="158" spans="1:21">
      <c r="A158" s="12" t="s">
        <v>154</v>
      </c>
      <c r="B158" s="63"/>
      <c r="C158" s="14"/>
      <c r="D158" s="15"/>
      <c r="E158" s="16"/>
      <c r="F158" s="17">
        <f>SUM(E160:E212)</f>
        <v>60032347.420000002</v>
      </c>
      <c r="G158" s="18"/>
      <c r="H158" s="18"/>
      <c r="I158" s="25"/>
      <c r="J158" s="87"/>
      <c r="K158" s="44"/>
      <c r="L158" s="35"/>
      <c r="M158" s="29"/>
      <c r="N158" s="19"/>
      <c r="O158" s="19"/>
    </row>
    <row r="159" spans="1:21" s="61" customFormat="1" ht="6" customHeight="1">
      <c r="A159" s="56"/>
      <c r="B159" s="57"/>
      <c r="C159" s="58"/>
      <c r="D159" s="59"/>
      <c r="E159" s="59"/>
      <c r="F159" s="60"/>
      <c r="I159" s="25"/>
      <c r="J159" s="87"/>
      <c r="K159" s="44"/>
      <c r="L159" s="35"/>
      <c r="M159" s="5"/>
      <c r="N159" s="62"/>
      <c r="O159" s="62"/>
      <c r="P159" s="62"/>
      <c r="Q159" s="62"/>
      <c r="R159" s="62"/>
      <c r="S159" s="62"/>
      <c r="T159" s="62"/>
      <c r="U159" s="62"/>
    </row>
    <row r="160" spans="1:21" s="10" customFormat="1" ht="13.5" customHeight="1">
      <c r="A160" s="25">
        <v>70</v>
      </c>
      <c r="B160" s="26" t="s">
        <v>155</v>
      </c>
      <c r="C160" s="45"/>
      <c r="D160" s="28"/>
      <c r="E160" s="29">
        <f>SUM(D161:D172)</f>
        <v>4833632</v>
      </c>
      <c r="F160" s="79"/>
      <c r="G160" s="50"/>
      <c r="H160" s="89"/>
      <c r="I160" s="37"/>
      <c r="J160" s="88"/>
      <c r="K160" s="44"/>
      <c r="L160" s="33"/>
      <c r="M160" s="5"/>
      <c r="N160" s="32"/>
      <c r="O160" s="33"/>
      <c r="P160" s="33"/>
      <c r="Q160" s="33"/>
      <c r="R160" s="33"/>
      <c r="S160" s="33"/>
      <c r="T160" s="33"/>
      <c r="U160" s="33"/>
    </row>
    <row r="161" spans="1:21" s="10" customFormat="1" ht="13.5" customHeight="1">
      <c r="A161" s="25">
        <v>700</v>
      </c>
      <c r="B161" s="26" t="s">
        <v>84</v>
      </c>
      <c r="C161" s="55"/>
      <c r="D161" s="35">
        <f>SUM(C162:C166)</f>
        <v>0</v>
      </c>
      <c r="E161" s="33"/>
      <c r="F161" s="33"/>
      <c r="H161" s="89"/>
      <c r="I161" s="25"/>
      <c r="J161" s="26"/>
      <c r="K161" s="45"/>
      <c r="L161" s="28"/>
      <c r="M161" s="29"/>
      <c r="N161" s="32"/>
      <c r="O161" s="33"/>
      <c r="P161" s="33"/>
      <c r="Q161" s="33"/>
      <c r="R161" s="33"/>
      <c r="S161" s="33"/>
      <c r="T161" s="33"/>
      <c r="U161" s="33"/>
    </row>
    <row r="162" spans="1:21" s="10" customFormat="1" ht="13.5" hidden="1" customHeight="1">
      <c r="A162" s="37" t="s">
        <v>8</v>
      </c>
      <c r="B162" s="38" t="s">
        <v>156</v>
      </c>
      <c r="C162" s="44"/>
      <c r="D162" s="35"/>
      <c r="E162" s="33"/>
      <c r="F162" s="33"/>
      <c r="H162" s="89"/>
      <c r="I162" s="25"/>
      <c r="J162" s="26"/>
      <c r="K162" s="55"/>
      <c r="L162" s="35"/>
      <c r="M162" s="33"/>
      <c r="N162" s="32"/>
      <c r="O162" s="33"/>
      <c r="P162" s="33"/>
      <c r="Q162" s="33"/>
      <c r="R162" s="33"/>
      <c r="S162" s="33"/>
      <c r="T162" s="33"/>
      <c r="U162" s="33"/>
    </row>
    <row r="163" spans="1:21" ht="13.5" hidden="1" customHeight="1">
      <c r="A163" s="37" t="s">
        <v>10</v>
      </c>
      <c r="B163" s="38" t="s">
        <v>157</v>
      </c>
      <c r="C163" s="44"/>
      <c r="D163" s="33"/>
      <c r="E163" s="5"/>
      <c r="F163" s="5"/>
      <c r="H163" s="89"/>
      <c r="I163" s="37"/>
      <c r="J163" s="38"/>
      <c r="K163" s="44"/>
      <c r="L163" s="33"/>
      <c r="N163" s="19"/>
    </row>
    <row r="164" spans="1:21" ht="13.5" hidden="1" customHeight="1">
      <c r="A164" s="37" t="s">
        <v>12</v>
      </c>
      <c r="B164" s="38" t="s">
        <v>158</v>
      </c>
      <c r="C164" s="44"/>
      <c r="D164" s="33"/>
      <c r="E164" s="5"/>
      <c r="F164" s="5"/>
      <c r="H164" s="89"/>
      <c r="I164" s="25"/>
      <c r="J164" s="26"/>
      <c r="K164" s="55"/>
      <c r="L164" s="35"/>
      <c r="M164" s="33"/>
      <c r="N164" s="19"/>
    </row>
    <row r="165" spans="1:21" ht="13.5" customHeight="1">
      <c r="A165" s="37" t="s">
        <v>14</v>
      </c>
      <c r="B165" s="38" t="s">
        <v>159</v>
      </c>
      <c r="C165" s="44"/>
      <c r="D165" s="33"/>
      <c r="E165" s="5"/>
      <c r="F165" s="5"/>
      <c r="H165" s="90"/>
      <c r="I165" s="37"/>
      <c r="J165" s="38"/>
      <c r="K165" s="44"/>
      <c r="L165" s="33"/>
      <c r="N165" s="19"/>
    </row>
    <row r="166" spans="1:21" ht="13.5" hidden="1" customHeight="1">
      <c r="A166" s="37" t="s">
        <v>24</v>
      </c>
      <c r="B166" s="38" t="s">
        <v>160</v>
      </c>
      <c r="C166" s="44"/>
      <c r="D166" s="33"/>
      <c r="E166" s="5"/>
      <c r="F166" s="5"/>
      <c r="H166" s="89"/>
      <c r="I166" s="25"/>
      <c r="J166" s="26"/>
      <c r="K166" s="45"/>
      <c r="L166" s="28"/>
      <c r="M166" s="29"/>
      <c r="N166" s="19"/>
    </row>
    <row r="167" spans="1:21" s="10" customFormat="1" ht="13.5" customHeight="1">
      <c r="A167" s="25">
        <v>701</v>
      </c>
      <c r="B167" s="26" t="s">
        <v>161</v>
      </c>
      <c r="C167" s="55"/>
      <c r="D167" s="35">
        <f>SUM(C168:C170)</f>
        <v>1300000</v>
      </c>
      <c r="E167" s="33"/>
      <c r="F167" s="33"/>
      <c r="H167" s="89"/>
      <c r="I167" s="25"/>
      <c r="J167" s="26"/>
      <c r="K167" s="55"/>
      <c r="L167" s="35"/>
      <c r="M167" s="33"/>
      <c r="N167" s="32"/>
      <c r="O167" s="33"/>
      <c r="P167" s="33"/>
      <c r="Q167" s="33"/>
      <c r="R167" s="33"/>
      <c r="S167" s="33"/>
      <c r="T167" s="33"/>
      <c r="U167" s="33"/>
    </row>
    <row r="168" spans="1:21" s="10" customFormat="1" ht="13.5" hidden="1" customHeight="1">
      <c r="A168" s="37" t="s">
        <v>8</v>
      </c>
      <c r="B168" s="38" t="s">
        <v>162</v>
      </c>
      <c r="C168" s="44"/>
      <c r="D168" s="35"/>
      <c r="E168" s="33"/>
      <c r="F168" s="33"/>
      <c r="H168" s="90"/>
      <c r="I168" s="37"/>
      <c r="J168" s="38"/>
      <c r="K168" s="44"/>
      <c r="L168" s="5"/>
      <c r="M168" s="5"/>
      <c r="N168" s="32"/>
      <c r="O168" s="33"/>
      <c r="P168" s="33"/>
      <c r="Q168" s="33"/>
      <c r="R168" s="33"/>
      <c r="S168" s="33"/>
      <c r="T168" s="33"/>
      <c r="U168" s="33"/>
    </row>
    <row r="169" spans="1:21" ht="13.5" customHeight="1">
      <c r="A169" s="37" t="s">
        <v>10</v>
      </c>
      <c r="B169" s="38" t="s">
        <v>163</v>
      </c>
      <c r="C169" s="44">
        <v>1300000</v>
      </c>
      <c r="D169" s="33"/>
      <c r="E169" s="5"/>
      <c r="F169" s="5"/>
      <c r="H169" s="89"/>
      <c r="I169" s="37"/>
      <c r="J169" s="38"/>
      <c r="K169" s="44"/>
      <c r="L169" s="33"/>
      <c r="N169" s="19"/>
    </row>
    <row r="170" spans="1:21" ht="13.5" hidden="1" customHeight="1">
      <c r="A170" s="37" t="s">
        <v>12</v>
      </c>
      <c r="B170" s="38" t="s">
        <v>164</v>
      </c>
      <c r="C170" s="44"/>
      <c r="D170" s="33"/>
      <c r="E170" s="5"/>
      <c r="F170" s="5"/>
      <c r="H170" s="90"/>
      <c r="I170" s="37"/>
      <c r="J170" s="38"/>
      <c r="K170" s="44"/>
      <c r="L170" s="33"/>
      <c r="N170" s="19"/>
    </row>
    <row r="171" spans="1:21" s="10" customFormat="1" ht="13.5" customHeight="1">
      <c r="A171" s="25">
        <v>702</v>
      </c>
      <c r="B171" s="26" t="s">
        <v>165</v>
      </c>
      <c r="C171" s="55"/>
      <c r="D171" s="35">
        <f>SUM(C172:C174)</f>
        <v>3533632</v>
      </c>
      <c r="E171" s="33"/>
      <c r="F171" s="33"/>
      <c r="H171" s="89"/>
      <c r="I171" s="25"/>
      <c r="J171" s="26"/>
      <c r="K171" s="55"/>
      <c r="L171" s="35"/>
      <c r="M171" s="33"/>
      <c r="N171" s="32"/>
      <c r="O171" s="33"/>
      <c r="P171" s="33"/>
      <c r="Q171" s="33"/>
      <c r="R171" s="33"/>
      <c r="S171" s="33"/>
      <c r="T171" s="33"/>
      <c r="U171" s="33"/>
    </row>
    <row r="172" spans="1:21" s="10" customFormat="1" ht="13.5" hidden="1" customHeight="1">
      <c r="A172" s="37" t="s">
        <v>8</v>
      </c>
      <c r="B172" s="38" t="s">
        <v>162</v>
      </c>
      <c r="C172" s="44"/>
      <c r="D172" s="35"/>
      <c r="E172" s="33"/>
      <c r="F172" s="33"/>
      <c r="H172" s="90"/>
      <c r="I172" s="37"/>
      <c r="J172" s="38"/>
      <c r="K172" s="44"/>
      <c r="L172" s="5"/>
      <c r="M172" s="5"/>
      <c r="N172" s="32"/>
      <c r="O172" s="33"/>
      <c r="P172" s="33"/>
      <c r="Q172" s="33"/>
      <c r="R172" s="33"/>
      <c r="S172" s="33"/>
      <c r="T172" s="33"/>
      <c r="U172" s="33"/>
    </row>
    <row r="173" spans="1:21" ht="13.5" customHeight="1">
      <c r="A173" s="37" t="s">
        <v>10</v>
      </c>
      <c r="B173" s="38" t="s">
        <v>166</v>
      </c>
      <c r="C173" s="44">
        <v>3533632</v>
      </c>
      <c r="D173" s="33"/>
      <c r="E173" s="5"/>
      <c r="F173" s="5"/>
      <c r="H173" s="89"/>
      <c r="I173" s="37"/>
      <c r="J173" s="38"/>
      <c r="K173" s="44"/>
      <c r="L173" s="33"/>
      <c r="N173" s="19"/>
    </row>
    <row r="174" spans="1:21" s="10" customFormat="1" ht="13.5" customHeight="1">
      <c r="A174" s="25">
        <v>71</v>
      </c>
      <c r="B174" s="26" t="s">
        <v>167</v>
      </c>
      <c r="C174" s="45"/>
      <c r="D174" s="28"/>
      <c r="E174" s="29">
        <f>D175</f>
        <v>50000</v>
      </c>
      <c r="F174" s="79"/>
      <c r="H174" s="89"/>
      <c r="I174" s="25"/>
      <c r="J174" s="26"/>
      <c r="K174" s="55"/>
      <c r="L174" s="35"/>
      <c r="M174" s="33"/>
      <c r="N174" s="32"/>
      <c r="O174" s="33"/>
      <c r="P174" s="33"/>
      <c r="Q174" s="33"/>
      <c r="R174" s="33"/>
      <c r="S174" s="33"/>
      <c r="T174" s="33"/>
      <c r="U174" s="33"/>
    </row>
    <row r="175" spans="1:21" ht="13.5" customHeight="1">
      <c r="A175" s="25">
        <v>710</v>
      </c>
      <c r="B175" s="87" t="s">
        <v>168</v>
      </c>
      <c r="C175" s="55"/>
      <c r="D175" s="35">
        <f>C176</f>
        <v>50000</v>
      </c>
      <c r="E175" s="5"/>
      <c r="F175" s="5"/>
      <c r="H175" s="89"/>
      <c r="I175" s="37"/>
      <c r="J175" s="38"/>
      <c r="K175" s="44"/>
      <c r="L175" s="33"/>
      <c r="N175" s="19"/>
    </row>
    <row r="176" spans="1:21" ht="13.5" customHeight="1">
      <c r="A176" s="37" t="s">
        <v>10</v>
      </c>
      <c r="B176" s="91" t="s">
        <v>169</v>
      </c>
      <c r="C176" s="44">
        <v>50000</v>
      </c>
      <c r="D176" s="35"/>
      <c r="E176" s="5"/>
      <c r="F176" s="5"/>
      <c r="H176" s="90"/>
      <c r="I176" s="25"/>
      <c r="J176" s="26"/>
      <c r="K176" s="45"/>
      <c r="L176" s="28"/>
      <c r="M176" s="29"/>
      <c r="N176" s="19"/>
    </row>
    <row r="177" spans="1:21" ht="13.5" customHeight="1">
      <c r="A177" s="25">
        <v>73</v>
      </c>
      <c r="B177" s="87" t="s">
        <v>170</v>
      </c>
      <c r="C177" s="44"/>
      <c r="D177" s="35"/>
      <c r="E177" s="29">
        <f>D178</f>
        <v>18364321</v>
      </c>
      <c r="F177" s="5"/>
      <c r="H177" s="89"/>
      <c r="I177" s="25"/>
      <c r="J177" s="26"/>
      <c r="K177" s="45"/>
      <c r="L177" s="35"/>
      <c r="M177" s="29"/>
      <c r="N177" s="19"/>
    </row>
    <row r="178" spans="1:21" ht="13.5" customHeight="1">
      <c r="A178" s="25">
        <v>730</v>
      </c>
      <c r="B178" s="87" t="s">
        <v>171</v>
      </c>
      <c r="C178" s="44"/>
      <c r="D178" s="35">
        <f>SUM(C179:C181)</f>
        <v>18364321</v>
      </c>
      <c r="E178" s="5"/>
      <c r="F178" s="5"/>
      <c r="H178" s="89"/>
      <c r="I178" s="37"/>
      <c r="J178" s="38"/>
      <c r="K178" s="44"/>
      <c r="L178" s="33"/>
      <c r="N178" s="19"/>
    </row>
    <row r="179" spans="1:21" ht="13.5" customHeight="1">
      <c r="A179" s="37" t="s">
        <v>10</v>
      </c>
      <c r="B179" s="91" t="s">
        <v>172</v>
      </c>
      <c r="C179" s="44">
        <v>10000000</v>
      </c>
      <c r="D179" s="33"/>
      <c r="E179" s="5"/>
      <c r="F179" s="5"/>
      <c r="H179" s="89"/>
      <c r="I179" s="25"/>
      <c r="J179" s="26"/>
      <c r="K179" s="45"/>
      <c r="L179" s="28"/>
      <c r="M179" s="29"/>
      <c r="N179" s="19"/>
    </row>
    <row r="180" spans="1:21" ht="13.5" customHeight="1">
      <c r="A180" s="25">
        <v>731</v>
      </c>
      <c r="B180" s="87" t="s">
        <v>173</v>
      </c>
      <c r="C180" s="44"/>
      <c r="D180" s="33"/>
      <c r="E180" s="5"/>
      <c r="F180" s="5"/>
      <c r="H180" s="89"/>
      <c r="I180" s="25"/>
      <c r="J180" s="26"/>
      <c r="K180" s="45"/>
      <c r="L180" s="28"/>
      <c r="M180" s="29"/>
      <c r="N180" s="19"/>
    </row>
    <row r="181" spans="1:21" ht="13.5" customHeight="1">
      <c r="A181" s="37" t="s">
        <v>10</v>
      </c>
      <c r="B181" s="91" t="s">
        <v>174</v>
      </c>
      <c r="C181" s="44">
        <f>6000000+2364321</f>
        <v>8364321</v>
      </c>
      <c r="D181" s="33"/>
      <c r="E181" s="5"/>
      <c r="F181" s="5"/>
      <c r="H181" s="89"/>
      <c r="I181" s="25"/>
      <c r="J181" s="26"/>
      <c r="K181" s="45"/>
      <c r="L181" s="28"/>
      <c r="M181" s="29"/>
      <c r="N181" s="19"/>
    </row>
    <row r="182" spans="1:21" s="10" customFormat="1" ht="13.5" hidden="1" customHeight="1">
      <c r="A182" s="25">
        <v>74</v>
      </c>
      <c r="B182" s="26" t="s">
        <v>175</v>
      </c>
      <c r="C182" s="45"/>
      <c r="D182" s="28"/>
      <c r="E182" s="29">
        <f>SUM(D183:D184)</f>
        <v>0</v>
      </c>
      <c r="F182" s="79"/>
      <c r="H182" s="89"/>
      <c r="I182" s="25"/>
      <c r="J182" s="26"/>
      <c r="K182" s="45"/>
      <c r="L182" s="35"/>
      <c r="M182" s="29"/>
      <c r="N182" s="32"/>
      <c r="O182" s="33"/>
      <c r="P182" s="33"/>
      <c r="Q182" s="33"/>
      <c r="R182" s="33"/>
      <c r="S182" s="33"/>
      <c r="T182" s="33"/>
      <c r="U182" s="33"/>
    </row>
    <row r="183" spans="1:21" s="10" customFormat="1" ht="13.5" hidden="1" customHeight="1">
      <c r="A183" s="25">
        <v>740</v>
      </c>
      <c r="B183" s="26" t="s">
        <v>175</v>
      </c>
      <c r="C183" s="55"/>
      <c r="D183" s="35">
        <f>SUM(C184)</f>
        <v>0</v>
      </c>
      <c r="E183" s="33"/>
      <c r="F183" s="33"/>
      <c r="H183" s="89"/>
      <c r="I183" s="37"/>
      <c r="J183" s="75"/>
      <c r="K183" s="44"/>
      <c r="L183" s="85"/>
      <c r="M183" s="29"/>
      <c r="N183" s="32"/>
      <c r="O183" s="33"/>
      <c r="P183" s="33"/>
      <c r="Q183" s="33"/>
      <c r="R183" s="33"/>
      <c r="S183" s="33"/>
      <c r="T183" s="33"/>
      <c r="U183" s="33"/>
    </row>
    <row r="184" spans="1:21" ht="13.5" hidden="1" customHeight="1">
      <c r="A184" s="37" t="s">
        <v>10</v>
      </c>
      <c r="B184" s="38" t="s">
        <v>176</v>
      </c>
      <c r="C184" s="44"/>
      <c r="D184" s="33"/>
      <c r="E184" s="5"/>
      <c r="F184" s="5"/>
      <c r="H184" s="90"/>
      <c r="I184" s="37"/>
      <c r="J184" s="38"/>
      <c r="K184" s="44"/>
      <c r="L184" s="33"/>
      <c r="N184" s="19"/>
    </row>
    <row r="185" spans="1:21" s="10" customFormat="1" ht="13.5" hidden="1" customHeight="1">
      <c r="A185" s="25">
        <v>741</v>
      </c>
      <c r="B185" s="26" t="s">
        <v>177</v>
      </c>
      <c r="C185" s="45"/>
      <c r="D185" s="35">
        <v>0</v>
      </c>
      <c r="E185" s="29"/>
      <c r="F185" s="79"/>
      <c r="H185" s="89"/>
      <c r="I185" s="37"/>
      <c r="J185" s="38"/>
      <c r="K185" s="55"/>
      <c r="L185" s="35"/>
      <c r="M185" s="33"/>
      <c r="N185" s="32"/>
      <c r="O185" s="33"/>
      <c r="P185" s="33"/>
      <c r="Q185" s="33"/>
      <c r="R185" s="33"/>
      <c r="S185" s="33"/>
      <c r="T185" s="33"/>
      <c r="U185" s="33"/>
    </row>
    <row r="186" spans="1:21" ht="13.5" hidden="1" customHeight="1">
      <c r="A186" s="51"/>
      <c r="B186" s="52"/>
      <c r="C186" s="45"/>
      <c r="D186" s="28"/>
      <c r="E186" s="53"/>
      <c r="F186" s="79"/>
      <c r="H186" s="89"/>
      <c r="I186" s="37"/>
      <c r="J186" s="38"/>
      <c r="K186" s="44"/>
      <c r="L186" s="33"/>
      <c r="N186" s="19"/>
    </row>
    <row r="187" spans="1:21" s="10" customFormat="1" ht="13.5" customHeight="1">
      <c r="A187" s="25">
        <v>75</v>
      </c>
      <c r="B187" s="26" t="s">
        <v>178</v>
      </c>
      <c r="C187" s="45"/>
      <c r="D187" s="28"/>
      <c r="E187" s="29">
        <f>D188</f>
        <v>16909394.419999998</v>
      </c>
      <c r="F187" s="79"/>
      <c r="H187" s="90"/>
      <c r="I187" s="25"/>
      <c r="J187" s="47"/>
      <c r="K187" s="44"/>
      <c r="L187" s="92"/>
      <c r="M187" s="5"/>
      <c r="N187" s="32"/>
      <c r="O187" s="33"/>
      <c r="P187" s="33"/>
      <c r="Q187" s="33"/>
      <c r="R187" s="33"/>
      <c r="S187" s="33"/>
      <c r="T187" s="33"/>
      <c r="U187" s="33"/>
    </row>
    <row r="188" spans="1:21" s="10" customFormat="1" ht="13.5" customHeight="1">
      <c r="A188" s="25">
        <v>750</v>
      </c>
      <c r="B188" s="26" t="s">
        <v>179</v>
      </c>
      <c r="C188" s="34"/>
      <c r="D188" s="35">
        <f>SUM(C189:C192)</f>
        <v>16909394.419999998</v>
      </c>
      <c r="H188" s="89"/>
      <c r="I188" s="37"/>
      <c r="J188" s="38"/>
      <c r="K188" s="44"/>
      <c r="L188" s="33"/>
      <c r="M188" s="5"/>
      <c r="N188" s="32"/>
      <c r="O188" s="33"/>
      <c r="P188" s="33"/>
      <c r="Q188" s="33"/>
      <c r="R188" s="33"/>
      <c r="S188" s="33"/>
      <c r="T188" s="33"/>
      <c r="U188" s="33"/>
    </row>
    <row r="189" spans="1:21" ht="13.5" customHeight="1">
      <c r="A189" s="37" t="s">
        <v>8</v>
      </c>
      <c r="B189" s="38" t="s">
        <v>180</v>
      </c>
      <c r="C189" s="44">
        <v>1335000</v>
      </c>
      <c r="D189" s="4"/>
      <c r="H189" s="89"/>
      <c r="I189" s="25"/>
      <c r="J189" s="26"/>
      <c r="K189" s="45"/>
      <c r="L189" s="28"/>
      <c r="M189" s="29"/>
      <c r="N189" s="19"/>
    </row>
    <row r="190" spans="1:21" ht="13.5" customHeight="1">
      <c r="A190" s="37" t="s">
        <v>10</v>
      </c>
      <c r="B190" s="38" t="s">
        <v>181</v>
      </c>
      <c r="C190" s="44">
        <f>7627660.95+798277</f>
        <v>8425937.9499999993</v>
      </c>
      <c r="H190" s="90"/>
      <c r="I190" s="25"/>
      <c r="J190" s="26"/>
      <c r="K190" s="55"/>
      <c r="L190" s="35"/>
      <c r="M190" s="33"/>
      <c r="N190" s="19"/>
    </row>
    <row r="191" spans="1:21" ht="13.5" hidden="1" customHeight="1">
      <c r="A191" s="37" t="s">
        <v>12</v>
      </c>
      <c r="B191" s="38" t="s">
        <v>182</v>
      </c>
      <c r="C191" s="44"/>
      <c r="H191" s="89"/>
      <c r="I191" s="37"/>
      <c r="J191" s="75"/>
      <c r="K191" s="44"/>
      <c r="L191" s="35"/>
      <c r="M191" s="33"/>
      <c r="N191" s="19"/>
    </row>
    <row r="192" spans="1:21" ht="12.75" customHeight="1">
      <c r="A192" s="37" t="s">
        <v>14</v>
      </c>
      <c r="B192" s="38" t="s">
        <v>183</v>
      </c>
      <c r="C192" s="55">
        <v>7148456.4699999997</v>
      </c>
      <c r="I192" s="37"/>
      <c r="J192" s="38"/>
      <c r="K192" s="44"/>
      <c r="L192" s="33"/>
    </row>
    <row r="193" spans="1:21" ht="13.5" hidden="1" customHeight="1">
      <c r="A193" s="37"/>
      <c r="B193" s="38"/>
      <c r="C193" s="44"/>
      <c r="H193" s="89"/>
      <c r="I193" s="37"/>
      <c r="J193" s="75"/>
      <c r="K193" s="44"/>
      <c r="L193" s="35"/>
      <c r="M193" s="33"/>
      <c r="N193" s="19"/>
    </row>
    <row r="194" spans="1:21" s="10" customFormat="1" ht="13.5" hidden="1" customHeight="1">
      <c r="A194" s="25">
        <v>759</v>
      </c>
      <c r="B194" s="26" t="s">
        <v>184</v>
      </c>
      <c r="C194" s="34"/>
      <c r="D194" s="35">
        <f>SUM(C195)</f>
        <v>0</v>
      </c>
      <c r="H194" s="93" t="s">
        <v>185</v>
      </c>
      <c r="I194" s="25"/>
      <c r="J194" s="26"/>
      <c r="K194" s="44"/>
      <c r="L194" s="35"/>
      <c r="M194" s="33"/>
      <c r="N194" s="33"/>
      <c r="O194" s="33"/>
      <c r="P194" s="33"/>
      <c r="Q194" s="33"/>
      <c r="R194" s="33"/>
      <c r="S194" s="33"/>
      <c r="T194" s="33"/>
      <c r="U194" s="33"/>
    </row>
    <row r="195" spans="1:21" ht="13.5" hidden="1" customHeight="1">
      <c r="A195" s="37" t="s">
        <v>10</v>
      </c>
      <c r="B195" s="38" t="s">
        <v>186</v>
      </c>
      <c r="C195" s="44"/>
      <c r="H195" s="94" t="s">
        <v>187</v>
      </c>
      <c r="I195" s="37"/>
      <c r="J195" s="75"/>
      <c r="K195" s="44"/>
      <c r="L195" s="35"/>
      <c r="M195" s="33"/>
    </row>
    <row r="196" spans="1:21" s="10" customFormat="1" ht="13.5" hidden="1" customHeight="1">
      <c r="A196" s="25">
        <v>76</v>
      </c>
      <c r="B196" s="26" t="s">
        <v>188</v>
      </c>
      <c r="C196" s="45"/>
      <c r="D196" s="28"/>
      <c r="E196" s="29">
        <f>D197</f>
        <v>0</v>
      </c>
      <c r="F196" s="79"/>
      <c r="H196" s="94" t="s">
        <v>189</v>
      </c>
      <c r="I196" s="37"/>
      <c r="J196" s="75"/>
      <c r="K196" s="44"/>
      <c r="L196" s="35"/>
      <c r="M196" s="33"/>
      <c r="N196" s="33"/>
      <c r="O196" s="33"/>
      <c r="P196" s="33"/>
      <c r="Q196" s="33"/>
      <c r="R196" s="33"/>
      <c r="S196" s="33"/>
      <c r="T196" s="33"/>
      <c r="U196" s="33"/>
    </row>
    <row r="197" spans="1:21" s="10" customFormat="1" ht="13.5" hidden="1" customHeight="1">
      <c r="A197" s="25">
        <v>760</v>
      </c>
      <c r="B197" s="26" t="s">
        <v>190</v>
      </c>
      <c r="C197" s="45"/>
      <c r="D197" s="35">
        <f>SUM(C198)</f>
        <v>0</v>
      </c>
      <c r="E197" s="29"/>
      <c r="F197" s="79"/>
      <c r="H197" s="94" t="s">
        <v>191</v>
      </c>
      <c r="I197" s="37"/>
      <c r="J197" s="75"/>
      <c r="K197" s="44"/>
      <c r="L197" s="35"/>
      <c r="M197" s="33"/>
      <c r="N197" s="33"/>
      <c r="O197" s="33"/>
      <c r="P197" s="33"/>
      <c r="Q197" s="33"/>
      <c r="R197" s="33"/>
      <c r="S197" s="33"/>
      <c r="T197" s="33"/>
      <c r="U197" s="33"/>
    </row>
    <row r="198" spans="1:21" ht="13.5" hidden="1" customHeight="1">
      <c r="A198" s="37" t="s">
        <v>10</v>
      </c>
      <c r="B198" s="38" t="s">
        <v>192</v>
      </c>
      <c r="C198" s="44"/>
      <c r="H198" s="94" t="s">
        <v>193</v>
      </c>
      <c r="I198" s="37"/>
      <c r="J198" s="75"/>
      <c r="K198" s="44"/>
      <c r="L198" s="35"/>
      <c r="M198" s="33"/>
    </row>
    <row r="199" spans="1:21" ht="13.5" hidden="1" customHeight="1">
      <c r="B199" s="78"/>
      <c r="H199" s="94" t="s">
        <v>194</v>
      </c>
      <c r="I199" s="25"/>
      <c r="J199" s="26"/>
      <c r="K199" s="55"/>
      <c r="L199" s="35"/>
      <c r="M199" s="33"/>
    </row>
    <row r="200" spans="1:21" s="10" customFormat="1" ht="13.5" customHeight="1">
      <c r="A200" s="25">
        <v>77</v>
      </c>
      <c r="B200" s="26" t="s">
        <v>195</v>
      </c>
      <c r="C200" s="45"/>
      <c r="D200" s="28"/>
      <c r="E200" s="29">
        <f>D201</f>
        <v>125000</v>
      </c>
      <c r="F200" s="79"/>
      <c r="I200" s="37"/>
      <c r="J200" s="38"/>
      <c r="K200" s="44"/>
      <c r="L200" s="33"/>
      <c r="M200" s="5"/>
      <c r="N200" s="33"/>
      <c r="O200" s="33"/>
      <c r="P200" s="33"/>
      <c r="Q200" s="33"/>
      <c r="R200" s="33"/>
      <c r="S200" s="33"/>
      <c r="T200" s="33"/>
      <c r="U200" s="33"/>
    </row>
    <row r="201" spans="1:21" s="10" customFormat="1" ht="13.5" customHeight="1">
      <c r="A201" s="25">
        <v>770</v>
      </c>
      <c r="B201" s="26" t="s">
        <v>196</v>
      </c>
      <c r="C201" s="45"/>
      <c r="D201" s="35">
        <f>SUM(C202:C203)</f>
        <v>125000</v>
      </c>
      <c r="E201" s="29"/>
      <c r="F201" s="79"/>
      <c r="I201" s="37"/>
      <c r="J201" s="38"/>
      <c r="K201" s="44"/>
      <c r="L201" s="33"/>
      <c r="M201" s="5"/>
      <c r="N201" s="33"/>
      <c r="O201" s="33"/>
      <c r="P201" s="33"/>
      <c r="Q201" s="33"/>
      <c r="R201" s="33"/>
      <c r="S201" s="33"/>
      <c r="T201" s="33"/>
      <c r="U201" s="33"/>
    </row>
    <row r="202" spans="1:21" s="10" customFormat="1" ht="13.5" hidden="1" customHeight="1">
      <c r="A202" s="37" t="s">
        <v>8</v>
      </c>
      <c r="B202" s="38" t="s">
        <v>197</v>
      </c>
      <c r="C202" s="44"/>
      <c r="D202" s="85"/>
      <c r="E202" s="29"/>
      <c r="F202" s="79"/>
      <c r="I202" s="73"/>
      <c r="J202" s="68"/>
      <c r="K202" s="69"/>
      <c r="L202" s="70"/>
      <c r="M202" s="70"/>
      <c r="N202" s="33"/>
      <c r="O202" s="33"/>
      <c r="P202" s="33"/>
      <c r="Q202" s="33"/>
      <c r="R202" s="33"/>
      <c r="S202" s="33"/>
      <c r="T202" s="33"/>
      <c r="U202" s="33"/>
    </row>
    <row r="203" spans="1:21" ht="13.5" customHeight="1">
      <c r="A203" s="37" t="s">
        <v>10</v>
      </c>
      <c r="B203" s="38" t="s">
        <v>198</v>
      </c>
      <c r="C203" s="44">
        <v>125000</v>
      </c>
      <c r="I203" s="71"/>
      <c r="J203" s="64"/>
      <c r="K203" s="65"/>
      <c r="L203" s="66"/>
      <c r="M203" s="67"/>
    </row>
    <row r="204" spans="1:21" s="10" customFormat="1" ht="13.5" customHeight="1">
      <c r="A204" s="25">
        <v>78</v>
      </c>
      <c r="B204" s="26" t="s">
        <v>121</v>
      </c>
      <c r="C204" s="45"/>
      <c r="D204" s="28"/>
      <c r="E204" s="29">
        <f>SUM(D205,D208)</f>
        <v>350000</v>
      </c>
      <c r="F204" s="79"/>
      <c r="I204" s="25"/>
      <c r="J204" s="26"/>
      <c r="K204" s="45"/>
      <c r="L204" s="28"/>
      <c r="M204" s="29"/>
      <c r="N204" s="33"/>
      <c r="O204" s="33"/>
      <c r="P204" s="33"/>
      <c r="Q204" s="33"/>
      <c r="R204" s="33"/>
      <c r="S204" s="33"/>
      <c r="T204" s="33"/>
      <c r="U204" s="33"/>
    </row>
    <row r="205" spans="1:21" s="10" customFormat="1" ht="13.5" hidden="1" customHeight="1">
      <c r="A205" s="25">
        <v>780</v>
      </c>
      <c r="B205" s="26" t="s">
        <v>199</v>
      </c>
      <c r="C205" s="34"/>
      <c r="D205" s="35">
        <f>SUM(C206:C207)</f>
        <v>0</v>
      </c>
      <c r="F205" s="79"/>
      <c r="I205" s="25"/>
      <c r="J205" s="26"/>
      <c r="K205" s="95"/>
      <c r="L205" s="35"/>
      <c r="M205" s="96"/>
      <c r="N205" s="33"/>
      <c r="O205" s="33"/>
      <c r="P205" s="33"/>
      <c r="Q205" s="33"/>
      <c r="R205" s="33"/>
      <c r="S205" s="33"/>
      <c r="T205" s="33"/>
      <c r="U205" s="33"/>
    </row>
    <row r="206" spans="1:21" s="10" customFormat="1" ht="13.5" hidden="1" customHeight="1">
      <c r="A206" s="37" t="s">
        <v>8</v>
      </c>
      <c r="B206" s="38" t="s">
        <v>200</v>
      </c>
      <c r="C206" s="34"/>
      <c r="D206" s="35"/>
      <c r="F206" s="79"/>
      <c r="I206" s="25"/>
      <c r="J206" s="26"/>
      <c r="K206" s="95"/>
      <c r="L206" s="35"/>
      <c r="M206" s="96"/>
      <c r="N206" s="33"/>
      <c r="O206" s="33"/>
      <c r="P206" s="33"/>
      <c r="Q206" s="33"/>
      <c r="R206" s="33"/>
      <c r="S206" s="33"/>
      <c r="T206" s="33"/>
      <c r="U206" s="33"/>
    </row>
    <row r="207" spans="1:21" ht="13.5" hidden="1" customHeight="1">
      <c r="A207" s="37" t="s">
        <v>10</v>
      </c>
      <c r="B207" s="38" t="s">
        <v>201</v>
      </c>
      <c r="C207" s="44"/>
      <c r="I207" s="25"/>
      <c r="J207" s="26"/>
      <c r="K207" s="45"/>
      <c r="L207" s="28"/>
      <c r="M207" s="29"/>
    </row>
    <row r="208" spans="1:21" ht="13.5" customHeight="1">
      <c r="A208" s="25">
        <v>781</v>
      </c>
      <c r="B208" s="26" t="s">
        <v>202</v>
      </c>
      <c r="C208" s="44"/>
      <c r="D208" s="48">
        <f>SUM(C209:C210)</f>
        <v>350000</v>
      </c>
      <c r="I208" s="25"/>
      <c r="J208" s="26"/>
      <c r="K208" s="45"/>
      <c r="L208" s="35"/>
      <c r="M208" s="29"/>
    </row>
    <row r="209" spans="1:21" ht="13.5" hidden="1" customHeight="1">
      <c r="A209" s="37" t="s">
        <v>8</v>
      </c>
      <c r="B209" s="38" t="s">
        <v>203</v>
      </c>
      <c r="C209" s="44"/>
      <c r="I209" s="37"/>
      <c r="J209" s="75"/>
      <c r="K209" s="44"/>
      <c r="L209" s="33"/>
    </row>
    <row r="210" spans="1:21" ht="13.5" customHeight="1">
      <c r="A210" s="37" t="s">
        <v>10</v>
      </c>
      <c r="B210" s="38" t="s">
        <v>204</v>
      </c>
      <c r="C210" s="44">
        <v>350000</v>
      </c>
      <c r="I210" s="37"/>
      <c r="J210" s="75"/>
      <c r="K210" s="44"/>
      <c r="L210" s="33"/>
    </row>
    <row r="211" spans="1:21" s="10" customFormat="1" ht="13.5" customHeight="1">
      <c r="A211" s="25">
        <v>79</v>
      </c>
      <c r="B211" s="26" t="s">
        <v>205</v>
      </c>
      <c r="C211" s="45"/>
      <c r="D211" s="28"/>
      <c r="E211" s="29">
        <f>SUM(D212:D219)</f>
        <v>19400000</v>
      </c>
      <c r="F211" s="79"/>
      <c r="I211" s="25"/>
      <c r="J211" s="26"/>
      <c r="K211" s="45"/>
      <c r="L211" s="28"/>
      <c r="M211" s="29"/>
      <c r="N211" s="33"/>
      <c r="O211" s="33"/>
      <c r="P211" s="33"/>
      <c r="Q211" s="33"/>
      <c r="R211" s="33"/>
      <c r="S211" s="33"/>
      <c r="T211" s="33"/>
      <c r="U211" s="33"/>
    </row>
    <row r="212" spans="1:21" s="10" customFormat="1" ht="13.5" hidden="1" customHeight="1">
      <c r="A212" s="25">
        <v>790</v>
      </c>
      <c r="B212" s="26" t="s">
        <v>206</v>
      </c>
      <c r="C212" s="34"/>
      <c r="D212" s="35">
        <f>C213</f>
        <v>0</v>
      </c>
      <c r="I212" s="25"/>
      <c r="J212" s="26"/>
      <c r="K212" s="45"/>
      <c r="L212" s="35"/>
      <c r="M212" s="29"/>
      <c r="N212" s="33"/>
      <c r="O212" s="33"/>
      <c r="P212" s="33"/>
      <c r="Q212" s="33"/>
      <c r="R212" s="33"/>
      <c r="S212" s="33"/>
      <c r="T212" s="33"/>
      <c r="U212" s="33"/>
    </row>
    <row r="213" spans="1:21" s="10" customFormat="1" ht="13.5" hidden="1" customHeight="1">
      <c r="A213" s="37" t="s">
        <v>10</v>
      </c>
      <c r="B213" s="75" t="s">
        <v>207</v>
      </c>
      <c r="C213" s="44"/>
      <c r="D213" s="35"/>
      <c r="I213" s="37"/>
      <c r="J213" s="75"/>
      <c r="K213" s="44"/>
      <c r="L213" s="33"/>
      <c r="M213" s="5"/>
      <c r="N213" s="33"/>
      <c r="O213" s="33"/>
      <c r="P213" s="33"/>
      <c r="Q213" s="33"/>
      <c r="R213" s="33"/>
      <c r="S213" s="33"/>
      <c r="T213" s="33"/>
      <c r="U213" s="33"/>
    </row>
    <row r="214" spans="1:21" s="10" customFormat="1" ht="13.5" customHeight="1">
      <c r="A214" s="25">
        <v>795</v>
      </c>
      <c r="B214" s="26" t="s">
        <v>208</v>
      </c>
      <c r="C214" s="44"/>
      <c r="D214" s="35">
        <f>SUM(C215:C218)</f>
        <v>18000000</v>
      </c>
      <c r="I214" s="37"/>
      <c r="J214" s="75"/>
      <c r="K214" s="44"/>
      <c r="L214" s="33"/>
      <c r="M214" s="5"/>
      <c r="N214" s="33"/>
      <c r="O214" s="33"/>
      <c r="P214" s="33"/>
      <c r="Q214" s="33"/>
      <c r="R214" s="33"/>
      <c r="S214" s="33"/>
      <c r="T214" s="33"/>
      <c r="U214" s="33"/>
    </row>
    <row r="215" spans="1:21" s="10" customFormat="1" ht="13.5" customHeight="1">
      <c r="A215" s="37" t="s">
        <v>10</v>
      </c>
      <c r="B215" s="38" t="s">
        <v>209</v>
      </c>
      <c r="C215" s="44">
        <v>2000000</v>
      </c>
      <c r="D215" s="35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</row>
    <row r="216" spans="1:21" s="10" customFormat="1" ht="13.5" hidden="1" customHeight="1">
      <c r="A216" s="37" t="s">
        <v>12</v>
      </c>
      <c r="B216" s="75" t="s">
        <v>210</v>
      </c>
      <c r="C216" s="44"/>
      <c r="D216" s="35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</row>
    <row r="217" spans="1:21" s="10" customFormat="1" ht="13.5" hidden="1" customHeight="1">
      <c r="A217" s="37" t="s">
        <v>14</v>
      </c>
      <c r="B217" s="75" t="s">
        <v>211</v>
      </c>
      <c r="C217" s="44"/>
      <c r="D217" s="35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</row>
    <row r="218" spans="1:21" s="10" customFormat="1" ht="13.5" customHeight="1">
      <c r="A218" s="37" t="s">
        <v>16</v>
      </c>
      <c r="B218" s="38" t="s">
        <v>212</v>
      </c>
      <c r="C218" s="44">
        <v>16000000</v>
      </c>
      <c r="D218" s="35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</row>
    <row r="219" spans="1:21" s="10" customFormat="1" ht="13.5" customHeight="1">
      <c r="A219" s="25">
        <v>799</v>
      </c>
      <c r="B219" s="26" t="s">
        <v>213</v>
      </c>
      <c r="C219" s="34"/>
      <c r="D219" s="35">
        <f>SUM(C220:C221)</f>
        <v>1400000</v>
      </c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</row>
    <row r="220" spans="1:21" ht="13.5" hidden="1" customHeight="1">
      <c r="A220" s="37" t="s">
        <v>8</v>
      </c>
      <c r="B220" s="38" t="s">
        <v>214</v>
      </c>
      <c r="C220" s="44"/>
    </row>
    <row r="221" spans="1:21" ht="13.5" customHeight="1">
      <c r="A221" s="37" t="s">
        <v>10</v>
      </c>
      <c r="B221" s="38" t="s">
        <v>215</v>
      </c>
      <c r="C221" s="44">
        <v>1400000</v>
      </c>
    </row>
    <row r="222" spans="1:21" s="61" customFormat="1" ht="6" customHeight="1">
      <c r="A222" s="56"/>
      <c r="B222" s="57"/>
      <c r="C222" s="58"/>
      <c r="D222" s="59"/>
      <c r="E222" s="59"/>
      <c r="F222" s="60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</row>
    <row r="223" spans="1:21">
      <c r="A223" s="12" t="s">
        <v>216</v>
      </c>
      <c r="B223" s="63"/>
      <c r="C223" s="14"/>
      <c r="D223" s="15"/>
      <c r="E223" s="16"/>
      <c r="F223" s="17">
        <f>SUM(E225:E237)</f>
        <v>24725634.460000001</v>
      </c>
      <c r="G223" s="18"/>
      <c r="H223" s="18"/>
      <c r="I223" s="19"/>
      <c r="J223" s="19"/>
      <c r="K223" s="19"/>
      <c r="L223" s="19"/>
      <c r="M223" s="19"/>
      <c r="N223" s="19"/>
      <c r="O223" s="19"/>
    </row>
    <row r="224" spans="1:21" s="61" customFormat="1" ht="6" customHeight="1">
      <c r="A224" s="56"/>
      <c r="B224" s="57"/>
      <c r="C224" s="58"/>
      <c r="D224" s="59"/>
      <c r="E224" s="59"/>
      <c r="F224" s="60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</row>
    <row r="225" spans="1:21" s="10" customFormat="1" ht="13.5" hidden="1" customHeight="1">
      <c r="A225" s="25">
        <v>80</v>
      </c>
      <c r="B225" s="26" t="s">
        <v>217</v>
      </c>
      <c r="C225" s="45"/>
      <c r="D225" s="28"/>
      <c r="E225" s="29">
        <v>0</v>
      </c>
      <c r="F225" s="79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</row>
    <row r="226" spans="1:21" ht="13.5" hidden="1" customHeight="1">
      <c r="A226" s="51"/>
      <c r="B226" s="52"/>
      <c r="C226" s="45"/>
      <c r="D226" s="28"/>
      <c r="E226" s="53"/>
      <c r="F226" s="79"/>
    </row>
    <row r="227" spans="1:21" s="10" customFormat="1" ht="13.5" customHeight="1">
      <c r="A227" s="25">
        <v>83</v>
      </c>
      <c r="B227" s="26" t="s">
        <v>218</v>
      </c>
      <c r="C227" s="45"/>
      <c r="D227" s="28"/>
      <c r="E227" s="29">
        <f>SUM(D228:D231)</f>
        <v>139682.18</v>
      </c>
      <c r="F227" s="79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</row>
    <row r="228" spans="1:21" s="98" customFormat="1" ht="13.5" customHeight="1">
      <c r="A228" s="25">
        <v>830</v>
      </c>
      <c r="B228" s="26" t="s">
        <v>219</v>
      </c>
      <c r="C228" s="97"/>
      <c r="D228" s="35">
        <f>SUM(C229:C230)</f>
        <v>139682.18</v>
      </c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</row>
    <row r="229" spans="1:21" ht="13.5" customHeight="1">
      <c r="A229" s="37" t="s">
        <v>10</v>
      </c>
      <c r="B229" s="38" t="s">
        <v>220</v>
      </c>
      <c r="C229" s="44">
        <v>68958.53</v>
      </c>
    </row>
    <row r="230" spans="1:21" ht="13.5" customHeight="1">
      <c r="A230" s="37" t="s">
        <v>12</v>
      </c>
      <c r="B230" s="38" t="s">
        <v>221</v>
      </c>
      <c r="C230" s="44">
        <v>70723.649999999994</v>
      </c>
    </row>
    <row r="231" spans="1:21" s="98" customFormat="1" ht="13.5" hidden="1" customHeight="1">
      <c r="A231" s="25">
        <v>831</v>
      </c>
      <c r="B231" s="26" t="s">
        <v>222</v>
      </c>
      <c r="C231" s="97"/>
      <c r="D231" s="35">
        <v>0</v>
      </c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</row>
    <row r="232" spans="1:21" ht="7.5" hidden="1" customHeight="1">
      <c r="B232" s="78"/>
    </row>
    <row r="233" spans="1:21" s="10" customFormat="1" ht="13.5" customHeight="1">
      <c r="A233" s="25">
        <v>86</v>
      </c>
      <c r="B233" s="26" t="s">
        <v>223</v>
      </c>
      <c r="C233" s="45"/>
      <c r="D233" s="28"/>
      <c r="E233" s="29">
        <f>SUM(D234)</f>
        <v>22659.14</v>
      </c>
      <c r="F233" s="79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</row>
    <row r="234" spans="1:21" s="10" customFormat="1" ht="13.5" customHeight="1">
      <c r="A234" s="25">
        <v>860</v>
      </c>
      <c r="B234" s="26" t="s">
        <v>224</v>
      </c>
      <c r="C234" s="45"/>
      <c r="D234" s="35">
        <f>SUM(C235:C236)</f>
        <v>22659.14</v>
      </c>
      <c r="E234" s="29"/>
      <c r="F234" s="79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</row>
    <row r="235" spans="1:21" ht="13.5" hidden="1" customHeight="1">
      <c r="A235" s="37" t="s">
        <v>8</v>
      </c>
      <c r="B235" s="75" t="s">
        <v>225</v>
      </c>
      <c r="C235" s="44"/>
    </row>
    <row r="236" spans="1:21" ht="13.5" customHeight="1">
      <c r="A236" s="37" t="s">
        <v>10</v>
      </c>
      <c r="B236" s="38" t="s">
        <v>226</v>
      </c>
      <c r="C236" s="44">
        <v>22659.14</v>
      </c>
    </row>
    <row r="237" spans="1:21" s="10" customFormat="1" ht="13.5" customHeight="1">
      <c r="A237" s="25">
        <v>87</v>
      </c>
      <c r="B237" s="26" t="s">
        <v>227</v>
      </c>
      <c r="C237" s="45"/>
      <c r="D237" s="28"/>
      <c r="E237" s="29">
        <f>SUM(D238)</f>
        <v>24563293.140000001</v>
      </c>
      <c r="F237" s="99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</row>
    <row r="238" spans="1:21" s="10" customFormat="1" ht="13.5" customHeight="1">
      <c r="A238" s="25">
        <v>870</v>
      </c>
      <c r="B238" s="26" t="s">
        <v>227</v>
      </c>
      <c r="C238" s="45"/>
      <c r="D238" s="35">
        <f>SUM(C239:C240)</f>
        <v>24563293.140000001</v>
      </c>
      <c r="E238" s="29"/>
      <c r="F238" s="79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</row>
    <row r="239" spans="1:21" ht="13.5" customHeight="1">
      <c r="A239" s="37" t="s">
        <v>8</v>
      </c>
      <c r="B239" s="38" t="s">
        <v>227</v>
      </c>
      <c r="C239" s="44">
        <v>4801548.95</v>
      </c>
    </row>
    <row r="240" spans="1:21" ht="13.5" customHeight="1">
      <c r="A240" s="37" t="s">
        <v>10</v>
      </c>
      <c r="B240" s="38" t="s">
        <v>228</v>
      </c>
      <c r="C240" s="44">
        <f>18247081.98+1514662.21</f>
        <v>19761744.190000001</v>
      </c>
    </row>
    <row r="241" spans="1:15" ht="7.5" customHeight="1"/>
    <row r="242" spans="1:15">
      <c r="A242" s="12" t="s">
        <v>229</v>
      </c>
      <c r="B242" s="13"/>
      <c r="C242" s="14"/>
      <c r="D242" s="15"/>
      <c r="E242" s="16"/>
      <c r="F242" s="17">
        <f>SUM(F4,F72,F131,E153,F158,F223)</f>
        <v>406250619.81999999</v>
      </c>
      <c r="G242" s="100"/>
      <c r="H242" s="100"/>
      <c r="I242" s="49"/>
      <c r="J242" s="19"/>
      <c r="K242" s="19"/>
      <c r="L242" s="19"/>
      <c r="M242" s="19"/>
      <c r="N242" s="19"/>
      <c r="O242" s="19"/>
    </row>
    <row r="243" spans="1:15">
      <c r="E243" s="42"/>
      <c r="F243" s="35"/>
    </row>
    <row r="244" spans="1:15">
      <c r="D244" s="48"/>
      <c r="E244" s="101"/>
      <c r="F244" s="35"/>
      <c r="H244" s="35"/>
    </row>
    <row r="245" spans="1:15">
      <c r="B245" s="25"/>
      <c r="C245" s="26"/>
      <c r="D245" s="45"/>
      <c r="E245" s="28"/>
      <c r="F245" s="29"/>
    </row>
    <row r="246" spans="1:15">
      <c r="B246" s="25"/>
      <c r="C246" s="26"/>
      <c r="D246" s="97"/>
      <c r="E246" s="35"/>
      <c r="F246" s="102"/>
    </row>
    <row r="247" spans="1:15">
      <c r="B247" s="25"/>
      <c r="C247" s="26"/>
      <c r="D247" s="97"/>
      <c r="E247" s="35"/>
      <c r="F247" s="98"/>
    </row>
    <row r="248" spans="1:15">
      <c r="B248" s="25"/>
      <c r="C248" s="26"/>
      <c r="D248" s="45"/>
      <c r="E248" s="28"/>
      <c r="F248" s="29"/>
    </row>
    <row r="249" spans="1:15">
      <c r="B249" s="25"/>
      <c r="C249" s="26"/>
      <c r="D249" s="45"/>
      <c r="E249" s="35"/>
      <c r="F249" s="29"/>
    </row>
    <row r="250" spans="1:15">
      <c r="B250" s="37"/>
      <c r="C250" s="75"/>
      <c r="D250" s="44"/>
      <c r="E250" s="10"/>
    </row>
    <row r="251" spans="1:15">
      <c r="B251" s="37"/>
      <c r="C251" s="75"/>
      <c r="D251" s="44"/>
      <c r="E251" s="10"/>
    </row>
    <row r="252" spans="1:15">
      <c r="B252" s="25"/>
      <c r="C252" s="26"/>
      <c r="D252" s="45"/>
      <c r="E252" s="28"/>
      <c r="F252" s="29"/>
    </row>
    <row r="253" spans="1:15">
      <c r="B253" s="25"/>
      <c r="C253" s="26"/>
      <c r="D253" s="45"/>
      <c r="E253" s="35"/>
      <c r="F253" s="29"/>
    </row>
    <row r="254" spans="1:15">
      <c r="B254" s="37"/>
      <c r="C254" s="75"/>
      <c r="D254" s="44"/>
      <c r="E254" s="10"/>
    </row>
    <row r="255" spans="1:15">
      <c r="B255" s="37"/>
      <c r="C255" s="75"/>
      <c r="D255" s="44"/>
      <c r="E255" s="10"/>
    </row>
  </sheetData>
  <printOptions horizontalCentered="1"/>
  <pageMargins left="0.39370078740157483" right="0.19685039370078741" top="0.69" bottom="0.59055118110236227" header="0.31496062992125984" footer="0.31496062992125984"/>
  <pageSetup paperSize="9" scale="85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2023</vt:lpstr>
      <vt:lpstr>'ingresos 2023'!Área_de_impresión</vt:lpstr>
      <vt:lpstr>'ingresos 2023'!Títulos_a_imprimir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2023-02-17T10:00:16Z</dcterms:created>
  <dcterms:modified xsi:type="dcterms:W3CDTF">2023-02-17T10:01:27Z</dcterms:modified>
</cp:coreProperties>
</file>