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SERVICIOS CENTRALES" sheetId="1" r:id="rId1"/>
  </sheets>
  <definedNames>
    <definedName name="_xlnm._FilterDatabase" localSheetId="0" hidden="1">'SERVICIOS CENTRALES'!#REF!</definedName>
    <definedName name="area" localSheetId="0">'SERVICIOS CENTRALES'!$C$1:$G$126</definedName>
    <definedName name="_xlnm.Print_Area" localSheetId="0">'SERVICIOS CENTRALES'!$C$1:$G$125</definedName>
    <definedName name="Print_Area" localSheetId="0">'SERVICIOS CENTRALES'!$C$1:$G$126</definedName>
    <definedName name="Print_Titles" localSheetId="0">'SERVICIOS CENTRALES'!$3:$4</definedName>
    <definedName name="SSSS" localSheetId="0">'SERVICIOS CENTRALES'!$3:$4</definedName>
    <definedName name="_xlnm.Print_Titles" localSheetId="0">'SERVICIOS CENTRALES'!$3:$4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1" l="1"/>
  <c r="E122" i="1"/>
  <c r="G121" i="1"/>
  <c r="G122" i="1" s="1"/>
  <c r="F117" i="1"/>
  <c r="E117" i="1"/>
  <c r="G116" i="1"/>
  <c r="G117" i="1" s="1"/>
  <c r="F112" i="1"/>
  <c r="E112" i="1"/>
  <c r="G111" i="1"/>
  <c r="G110" i="1"/>
  <c r="F106" i="1"/>
  <c r="E106" i="1"/>
  <c r="G105" i="1"/>
  <c r="G104" i="1"/>
  <c r="G103" i="1"/>
  <c r="G102" i="1"/>
  <c r="G101" i="1"/>
  <c r="G100" i="1"/>
  <c r="F96" i="1"/>
  <c r="E96" i="1"/>
  <c r="G95" i="1"/>
  <c r="G94" i="1"/>
  <c r="F90" i="1"/>
  <c r="E90" i="1"/>
  <c r="G89" i="1"/>
  <c r="G88" i="1"/>
  <c r="G87" i="1"/>
  <c r="G86" i="1"/>
  <c r="G90" i="1" s="1"/>
  <c r="F82" i="1"/>
  <c r="E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82" i="1" s="1"/>
  <c r="E64" i="1"/>
  <c r="G63" i="1"/>
  <c r="G62" i="1"/>
  <c r="F61" i="1"/>
  <c r="G61" i="1" s="1"/>
  <c r="G60" i="1"/>
  <c r="F60" i="1"/>
  <c r="G59" i="1"/>
  <c r="G58" i="1"/>
  <c r="G57" i="1"/>
  <c r="G56" i="1"/>
  <c r="G55" i="1"/>
  <c r="G54" i="1"/>
  <c r="G53" i="1"/>
  <c r="G52" i="1"/>
  <c r="F48" i="1"/>
  <c r="E48" i="1"/>
  <c r="G47" i="1"/>
  <c r="G46" i="1"/>
  <c r="G45" i="1"/>
  <c r="G44" i="1"/>
  <c r="G48" i="1" s="1"/>
  <c r="F40" i="1"/>
  <c r="E40" i="1"/>
  <c r="G39" i="1"/>
  <c r="G38" i="1"/>
  <c r="G37" i="1"/>
  <c r="G36" i="1"/>
  <c r="F32" i="1"/>
  <c r="G31" i="1"/>
  <c r="G30" i="1"/>
  <c r="G29" i="1"/>
  <c r="E28" i="1"/>
  <c r="E32" i="1" s="1"/>
  <c r="F24" i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4" i="1" l="1"/>
  <c r="E125" i="1"/>
  <c r="G40" i="1"/>
  <c r="G64" i="1"/>
  <c r="F64" i="1"/>
  <c r="F125" i="1" s="1"/>
  <c r="G96" i="1"/>
  <c r="G106" i="1"/>
  <c r="G112" i="1"/>
  <c r="G125" i="1"/>
  <c r="G28" i="1"/>
  <c r="G32" i="1" s="1"/>
</calcChain>
</file>

<file path=xl/sharedStrings.xml><?xml version="1.0" encoding="utf-8"?>
<sst xmlns="http://schemas.openxmlformats.org/spreadsheetml/2006/main" count="310" uniqueCount="230">
  <si>
    <t>RELACIÓN DE CENTROS DE GASTO 2016</t>
  </si>
  <si>
    <t>GASTOS TOTALES DE SERVICIOS CENTRALES 2023</t>
  </si>
  <si>
    <t>Código</t>
  </si>
  <si>
    <t>Denominación</t>
  </si>
  <si>
    <t>PRESUPUESTO CONSOLIDADO 2023</t>
  </si>
  <si>
    <t>PRESUPUESTO NO CONSOLIDADO 2023</t>
  </si>
  <si>
    <t xml:space="preserve"> TOTAL
PRESUPUESTO 2023</t>
  </si>
  <si>
    <t>VICERRECTORADO DE ASUNTOS ECONÓMICOS</t>
  </si>
  <si>
    <t>21.01</t>
  </si>
  <si>
    <t>Subvenciones y ayudas</t>
  </si>
  <si>
    <t>Operaciones Corrientes</t>
  </si>
  <si>
    <t>21.02</t>
  </si>
  <si>
    <t>Gastos Corrientes y Financieros</t>
  </si>
  <si>
    <t>Inversiones</t>
  </si>
  <si>
    <t>21.02.02</t>
  </si>
  <si>
    <t>Transformación Digital - AFECTADO</t>
  </si>
  <si>
    <t>21.05</t>
  </si>
  <si>
    <t>O.T.T.</t>
  </si>
  <si>
    <t>21.03</t>
  </si>
  <si>
    <t>Cancelación de Pasivos</t>
  </si>
  <si>
    <t>Campus de Excelencia</t>
  </si>
  <si>
    <t>21.04</t>
  </si>
  <si>
    <t>Fondo de Emergencia</t>
  </si>
  <si>
    <t>21.07</t>
  </si>
  <si>
    <t>INSIA (Alta en el 18.34.06)</t>
  </si>
  <si>
    <t>OTT</t>
  </si>
  <si>
    <t>21.06.02</t>
  </si>
  <si>
    <t>Plan Transformación Digital - Afectado</t>
  </si>
  <si>
    <t>21.07.02</t>
  </si>
  <si>
    <t>Plan Transformación Ecológica - Afectado</t>
  </si>
  <si>
    <t>21.08.02</t>
  </si>
  <si>
    <t>Plan Infraestructuras Científico-Tecnológicas - Afectado</t>
  </si>
  <si>
    <t>21.10.01</t>
  </si>
  <si>
    <t>Plan Recualifica</t>
  </si>
  <si>
    <t>21.10.02</t>
  </si>
  <si>
    <t>Plan Recualifica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</si>
  <si>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</si>
  <si>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</si>
  <si>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</si>
  <si>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</si>
  <si>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</si>
  <si>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</si>
  <si>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</si>
  <si>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</si>
  <si>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21.15.02</t>
  </si>
  <si>
    <t>Fondos PRTR - Afectado</t>
  </si>
  <si>
    <t>21.16</t>
  </si>
  <si>
    <t>Energía</t>
  </si>
  <si>
    <t>Total 21</t>
  </si>
  <si>
    <t>VICERRECTORADO DE ALUMNOS</t>
  </si>
  <si>
    <t>VICERRECTORADO DE ESTUDIANTES Y EXTENSIÓN UNIVERSITARIA</t>
  </si>
  <si>
    <t>22.01</t>
  </si>
  <si>
    <t>Extensión, Deportes y Empleo</t>
  </si>
  <si>
    <t>Alumnos</t>
  </si>
  <si>
    <t>22.02</t>
  </si>
  <si>
    <t>Becas, Ayudas y Subvenciones</t>
  </si>
  <si>
    <t>COIE</t>
  </si>
  <si>
    <t>22.03.02</t>
  </si>
  <si>
    <t>Becas Santander CRUE-CEPYME. Prácticas en Empresas - AFECTADO</t>
  </si>
  <si>
    <t>Becas Santander CRUE-CEPYME. Prácticas en Empresas - Afectado</t>
  </si>
  <si>
    <t>22.04</t>
  </si>
  <si>
    <t>Plan de Promoción de la UPM</t>
  </si>
  <si>
    <t>Delegación de Alumnos</t>
  </si>
  <si>
    <t>Total 22</t>
  </si>
  <si>
    <t>VICERRECTORADO DE SERVICIOS INFORMÁTICOS Y DE COMUN.</t>
  </si>
  <si>
    <t>VICERRECTORADO DE ESTRATEGIA Y TRANSFORMACIÓN DIGITAL</t>
  </si>
  <si>
    <t>23.01</t>
  </si>
  <si>
    <t>Servicios Informáticos</t>
  </si>
  <si>
    <t>Servicios Tecnológicos</t>
  </si>
  <si>
    <t>23.03</t>
  </si>
  <si>
    <t>Biblioteca Universitaria</t>
  </si>
  <si>
    <t>23.02</t>
  </si>
  <si>
    <t>23.06</t>
  </si>
  <si>
    <t>Recursos Electrónicos Biblioteca Universitaria</t>
  </si>
  <si>
    <t>Biblioteca Universitaria - Recursos Electrónicos</t>
  </si>
  <si>
    <t>23.07</t>
  </si>
  <si>
    <t>Administración Electrónica</t>
  </si>
  <si>
    <t>23.04</t>
  </si>
  <si>
    <t>Gabinete de Tele-Educación (GATE)</t>
  </si>
  <si>
    <t>Total 23</t>
  </si>
  <si>
    <t>VICERRECTORADO DE RELACIONES INTERNACIONALES</t>
  </si>
  <si>
    <t xml:space="preserve">VICERRECTORADO DE ESTRATEGIA Y ORDENACIÓN ACADÉMICA </t>
  </si>
  <si>
    <t>25.03</t>
  </si>
  <si>
    <t>Relaciones Internacionales</t>
  </si>
  <si>
    <t>24.01</t>
  </si>
  <si>
    <t>Ordenación Académica</t>
  </si>
  <si>
    <t>25.04</t>
  </si>
  <si>
    <t>Programas en Cooperación para el Desarrollo</t>
  </si>
  <si>
    <t>24.02.02</t>
  </si>
  <si>
    <t>Formación Ocupacional y Retorno Cursos - Afectado</t>
  </si>
  <si>
    <t xml:space="preserve">25.12.02 </t>
  </si>
  <si>
    <t>Erasmus +KA 107</t>
  </si>
  <si>
    <t>24.03</t>
  </si>
  <si>
    <t>Centro de Liderazgo y Tecnología</t>
  </si>
  <si>
    <t>24.04</t>
  </si>
  <si>
    <t>EPES</t>
  </si>
  <si>
    <t>Total 25</t>
  </si>
  <si>
    <t>Total 24</t>
  </si>
  <si>
    <t>VICERRECTORADO DE INTERNACIONALIZACIÓN</t>
  </si>
  <si>
    <t>25.02</t>
  </si>
  <si>
    <t>Becas Postgrado con Iberoamérica</t>
  </si>
  <si>
    <t>25.01</t>
  </si>
  <si>
    <t>25.05.01</t>
  </si>
  <si>
    <t>Programas en Cooperación Universitaria</t>
  </si>
  <si>
    <t>25.04.01</t>
  </si>
  <si>
    <t>Cooperación para el Desarrollo</t>
  </si>
  <si>
    <t>25.04.02</t>
  </si>
  <si>
    <t>Cooperación para el Desarrollo - Afectado</t>
  </si>
  <si>
    <t>25.05.02</t>
  </si>
  <si>
    <t>Programas en Cooperación Universitaria - AFECTADO</t>
  </si>
  <si>
    <t>Programas de Movilidad Internacional</t>
  </si>
  <si>
    <t>Programas de Movilidad Internacional - Afectado</t>
  </si>
  <si>
    <t>25.06</t>
  </si>
  <si>
    <t>Programas Europeos</t>
  </si>
  <si>
    <t>25.06.02</t>
  </si>
  <si>
    <t>Erasmus+ Ka 131 - Afectado</t>
  </si>
  <si>
    <t>25.07</t>
  </si>
  <si>
    <t>Movilidad Internacional de Estudiantes</t>
  </si>
  <si>
    <t>25.07.02</t>
  </si>
  <si>
    <t>Erasmus+ Ka 107 - Afectado</t>
  </si>
  <si>
    <t>(25.07.02) Erasmus+ Ka 107 - Afectado</t>
  </si>
  <si>
    <t>25.08.02</t>
  </si>
  <si>
    <t>Erasmus+ KA 103 AFECTADO</t>
  </si>
  <si>
    <t>Erasmus+ Ka 2 - Afectado</t>
  </si>
  <si>
    <t>(25.08.02) Erasmus+ Ka 2 - Afectado</t>
  </si>
  <si>
    <t>25.12</t>
  </si>
  <si>
    <t>Centro de Lenguas y Red Acles</t>
  </si>
  <si>
    <t>(25.13) Proyecto ITD-UPM</t>
  </si>
  <si>
    <t>VICERRECTORADO DE INVESTIGACIÓN</t>
  </si>
  <si>
    <t>VICERRECTORADO DE INVESTIGACIÓN, INNOVACIÓN Y DOCTORADO</t>
  </si>
  <si>
    <t>26.01.01</t>
  </si>
  <si>
    <t>Becas, contratos y ayudas de personal investigador en formación (AFECTADO)</t>
  </si>
  <si>
    <t>(26.01.01) Gastos operativos</t>
  </si>
  <si>
    <t>26.01.02</t>
  </si>
  <si>
    <t>Becas, contratos y ayudas de personal investigador en formación - AFECTADO</t>
  </si>
  <si>
    <t>(26.02.01) Ayudas pre y postdoctorales</t>
  </si>
  <si>
    <t>26.02</t>
  </si>
  <si>
    <t>Promoción de la Investigación Europea</t>
  </si>
  <si>
    <t>(26.02.02) Ayudas pre y postdoctorales - Afectado</t>
  </si>
  <si>
    <t>26.03</t>
  </si>
  <si>
    <t>Programa de Movilidad UPM para personal investigador en formación</t>
  </si>
  <si>
    <t>(26.03) Ayudas estructuras</t>
  </si>
  <si>
    <t>26.04.00</t>
  </si>
  <si>
    <t>Contratos de Doctores COFUND UNITE (AFECTADO)</t>
  </si>
  <si>
    <t>(26.04) Ayudas internacionalización</t>
  </si>
  <si>
    <t>26.04.01</t>
  </si>
  <si>
    <t>Contratos Juan de la Cierva, Ramón y Cajal y MECD (AFECTADO)</t>
  </si>
  <si>
    <t>(26.05.01) Ayudas para fomentar la incorp. a la actividad investigadora</t>
  </si>
  <si>
    <t>(26.05.02) Ayudas para fomentar la incorp. a la actividad investig. - Afectado</t>
  </si>
  <si>
    <t>26.04.02</t>
  </si>
  <si>
    <t>Contratos Juan de la Cierva, Ramón y Cajal y MECD - AFECTADO</t>
  </si>
  <si>
    <t>(26.06) Ayudas para movilidad</t>
  </si>
  <si>
    <t>26.05</t>
  </si>
  <si>
    <t>Programa de ayudas a grupos de Investigación de la UPM</t>
  </si>
  <si>
    <t>(26.07) Ayudas para difusión y promoción</t>
  </si>
  <si>
    <t>26.06</t>
  </si>
  <si>
    <t>Premios de investigación de la UPM</t>
  </si>
  <si>
    <t>(26.08) Participación institucional en plataformas</t>
  </si>
  <si>
    <t>26.07</t>
  </si>
  <si>
    <t>Transferencia de Resultados de Investigación e Innovación</t>
  </si>
  <si>
    <r>
      <rPr>
        <sz val="10"/>
        <rFont val="Arial"/>
        <family val="2"/>
      </rPr>
      <t>(26.09.01)</t>
    </r>
    <r>
      <rPr>
        <sz val="10"/>
        <color theme="1"/>
        <rFont val="Arial"/>
        <family val="2"/>
      </rPr>
      <t xml:space="preserve"> Ayudas para innovación y emprendimiento</t>
    </r>
  </si>
  <si>
    <t>(26.09.02) Ayudas para innovación y emprendimiento - Afectado</t>
  </si>
  <si>
    <t>26.08</t>
  </si>
  <si>
    <t>Desarrollo del sistema de gestión de la investigación</t>
  </si>
  <si>
    <t>26.12</t>
  </si>
  <si>
    <t>Escuela Internacional de Doctorado</t>
  </si>
  <si>
    <t>Partiocipación institucional en los KICs</t>
  </si>
  <si>
    <t>26.13</t>
  </si>
  <si>
    <t>Indemnización Tesis Doctorales</t>
  </si>
  <si>
    <t>Total 26</t>
  </si>
  <si>
    <t>VICERRECTORADO DE ESTRUCTURA ORGANIZATIVA Y CALIDAD</t>
  </si>
  <si>
    <t>VICERRECTORADO DE CALIDAD Y EFICIENCIA</t>
  </si>
  <si>
    <t>27.01.02</t>
  </si>
  <si>
    <t>Formación Ocupacional y Retorno Cursos. AFECTADO</t>
  </si>
  <si>
    <t>27.01</t>
  </si>
  <si>
    <t xml:space="preserve">Programa de Calidad </t>
  </si>
  <si>
    <t>27.02</t>
  </si>
  <si>
    <t xml:space="preserve">Programa de calidad </t>
  </si>
  <si>
    <t>Observatorio Académico</t>
  </si>
  <si>
    <t>30.08</t>
  </si>
  <si>
    <t>Formación del Personal</t>
  </si>
  <si>
    <t>27.03</t>
  </si>
  <si>
    <t>Innovación Educativa</t>
  </si>
  <si>
    <t>27.04</t>
  </si>
  <si>
    <t>Alianza EELISA</t>
  </si>
  <si>
    <t>Total 27</t>
  </si>
  <si>
    <t>SECRETARÍA GENERAL</t>
  </si>
  <si>
    <t>29.01</t>
  </si>
  <si>
    <t>Servicios Generales: Secretaría General</t>
  </si>
  <si>
    <t>29.02</t>
  </si>
  <si>
    <t>Asesoría Jurídica</t>
  </si>
  <si>
    <t>Total 29</t>
  </si>
  <si>
    <t>GERENCIA</t>
  </si>
  <si>
    <t>GERENCIA Y RESPONSABLE DE PROFESORADO</t>
  </si>
  <si>
    <t>30.01</t>
  </si>
  <si>
    <t>Rectorado</t>
  </si>
  <si>
    <t>Gerencia</t>
  </si>
  <si>
    <t>30.03</t>
  </si>
  <si>
    <t>Servicios Generales: Vestuario, seguridad, etc.</t>
  </si>
  <si>
    <t>30.02</t>
  </si>
  <si>
    <t xml:space="preserve">Gastos de Gestión Centralizada </t>
  </si>
  <si>
    <t>30.05</t>
  </si>
  <si>
    <t>Consorcio Urbanístico</t>
  </si>
  <si>
    <t xml:space="preserve">Consorcio Urbanístico </t>
  </si>
  <si>
    <t>30.06</t>
  </si>
  <si>
    <t>Sorolla (proponemos eliminar este centro y que se presupueste todo por Vicerrectorado de Tecnología o cada vicerrector responsable lo suyo)</t>
  </si>
  <si>
    <t>30.04</t>
  </si>
  <si>
    <t>Nóminas, Beneficios Sociales, Jubilación, etc.</t>
  </si>
  <si>
    <t>30.07</t>
  </si>
  <si>
    <t>Nóminas, beneficios sociales, jubilación, etc.</t>
  </si>
  <si>
    <t>Comité PDI</t>
  </si>
  <si>
    <t>Total 30</t>
  </si>
  <si>
    <t>GABINETE DEL RECTOR</t>
  </si>
  <si>
    <t>VICERRECTORADO DE COMUNICACIÓN Y RELACIONES INSTITUCIONALES</t>
  </si>
  <si>
    <t>31.01</t>
  </si>
  <si>
    <t>Gastos protocolarios, seminarios, cursos, encuestas, etc.</t>
  </si>
  <si>
    <t>Relaciones Institucionales</t>
  </si>
  <si>
    <t>31.02</t>
  </si>
  <si>
    <t>Promoción, comunicación, etc.</t>
  </si>
  <si>
    <t>Promoción y Comunicación</t>
  </si>
  <si>
    <t>Total 31</t>
  </si>
  <si>
    <t>OFICINA DEL DEFENSOR UNIVERSITARIO</t>
  </si>
  <si>
    <t>32.</t>
  </si>
  <si>
    <t>Defensor Universitario</t>
  </si>
  <si>
    <t>Total 32</t>
  </si>
  <si>
    <t>CONSEJO SOCIAL</t>
  </si>
  <si>
    <t>38.</t>
  </si>
  <si>
    <t>Consejo Social</t>
  </si>
  <si>
    <t>Total 38</t>
  </si>
  <si>
    <t>GASTOS TOTALES SERVICIOS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</si>
</sst>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Geneva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6B95C7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98474074526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5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9" fillId="0" borderId="0" xfId="1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 indent="1"/>
    </xf>
    <xf numFmtId="4" fontId="8" fillId="0" borderId="0" xfId="1" applyNumberFormat="1" applyFont="1" applyAlignment="1">
      <alignment horizontal="right" vertical="center" wrapText="1" indent="1"/>
    </xf>
    <xf numFmtId="4" fontId="10" fillId="0" borderId="0" xfId="1" applyNumberFormat="1" applyFont="1" applyAlignment="1">
      <alignment horizontal="right" vertical="center" wrapText="1" indent="1"/>
    </xf>
    <xf numFmtId="0" fontId="11" fillId="5" borderId="0" xfId="1" applyFont="1" applyFill="1" applyBorder="1" applyAlignment="1">
      <alignment horizontal="left" vertical="center"/>
    </xf>
    <xf numFmtId="0" fontId="11" fillId="5" borderId="0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4" fontId="9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 wrapText="1" indent="1"/>
    </xf>
    <xf numFmtId="4" fontId="3" fillId="0" borderId="0" xfId="1" applyNumberFormat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6" borderId="0" xfId="1" applyFont="1" applyFill="1" applyBorder="1" applyAlignment="1">
      <alignment horizontal="left" vertical="center" wrapText="1"/>
    </xf>
    <xf numFmtId="4" fontId="5" fillId="6" borderId="0" xfId="1" applyNumberFormat="1" applyFont="1" applyFill="1" applyBorder="1" applyAlignment="1">
      <alignment horizontal="right" vertical="center" wrapText="1" indent="1"/>
    </xf>
    <xf numFmtId="0" fontId="4" fillId="0" borderId="0" xfId="1" applyFont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topLeftCell="C1" zoomScaleNormal="100" zoomScaleSheetLayoutView="100" workbookViewId="0">
      <selection activeCell="C1" sqref="C1:G1"/>
    </sheetView>
  </sheetViews>
  <sheetFormatPr baseColWidth="10" defaultColWidth="11.44140625" defaultRowHeight="13.8"/>
  <cols>
    <col min="1" max="1" width="10.6640625" style="3" hidden="1" customWidth="1"/>
    <col min="2" max="2" width="55.33203125" style="3" hidden="1" customWidth="1"/>
    <col min="3" max="3" width="9.44140625" style="3" customWidth="1"/>
    <col min="4" max="4" width="55" style="3" customWidth="1"/>
    <col min="5" max="5" width="17" style="5" customWidth="1"/>
    <col min="6" max="6" width="16.109375" style="3" customWidth="1"/>
    <col min="7" max="7" width="19.33203125" style="3" customWidth="1"/>
    <col min="8" max="16384" width="11.44140625" style="3"/>
  </cols>
  <sheetData>
    <row r="1" spans="1:7" ht="15" customHeight="1">
      <c r="A1" s="1" t="s">
        <v>0</v>
      </c>
      <c r="B1" s="1"/>
      <c r="C1" s="2" t="s">
        <v>1</v>
      </c>
      <c r="D1" s="2"/>
      <c r="E1" s="2"/>
      <c r="F1" s="2"/>
      <c r="G1" s="2"/>
    </row>
    <row r="2" spans="1:7" ht="9.75" customHeight="1">
      <c r="C2" s="4"/>
      <c r="D2" s="4"/>
    </row>
    <row r="3" spans="1:7" s="8" customFormat="1" ht="36" customHeight="1">
      <c r="A3" s="6" t="s">
        <v>2</v>
      </c>
      <c r="B3" s="6" t="s">
        <v>3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s="14" customFormat="1" ht="6" customHeight="1">
      <c r="A4" s="9"/>
      <c r="B4" s="10"/>
      <c r="C4" s="11"/>
      <c r="D4" s="12"/>
      <c r="E4" s="13"/>
      <c r="F4" s="13"/>
      <c r="G4" s="13"/>
    </row>
    <row r="5" spans="1:7">
      <c r="A5" s="15" t="s">
        <v>7</v>
      </c>
      <c r="B5" s="16"/>
      <c r="C5" s="17" t="s">
        <v>7</v>
      </c>
      <c r="D5" s="18"/>
      <c r="E5" s="18"/>
      <c r="F5" s="18"/>
      <c r="G5" s="18"/>
    </row>
    <row r="6" spans="1:7" ht="13.5" customHeight="1">
      <c r="A6" s="19"/>
      <c r="B6" s="19"/>
      <c r="C6" s="20"/>
      <c r="D6" s="20"/>
      <c r="E6" s="21"/>
    </row>
    <row r="7" spans="1:7" ht="13.5" customHeight="1">
      <c r="A7" s="5" t="s">
        <v>8</v>
      </c>
      <c r="B7" s="5" t="s">
        <v>9</v>
      </c>
      <c r="C7" s="22" t="s">
        <v>8</v>
      </c>
      <c r="D7" s="22" t="s">
        <v>10</v>
      </c>
      <c r="E7" s="23">
        <v>9240322.2300000004</v>
      </c>
      <c r="F7" s="24"/>
      <c r="G7" s="23">
        <f>SUM(E7:F7)</f>
        <v>9240322.2300000004</v>
      </c>
    </row>
    <row r="8" spans="1:7" ht="13.5" customHeight="1">
      <c r="A8" s="5" t="s">
        <v>11</v>
      </c>
      <c r="B8" s="5" t="s">
        <v>12</v>
      </c>
      <c r="C8" s="22" t="s">
        <v>11</v>
      </c>
      <c r="D8" s="22" t="s">
        <v>13</v>
      </c>
      <c r="E8" s="23">
        <v>5395000</v>
      </c>
      <c r="F8" s="24"/>
      <c r="G8" s="23">
        <f t="shared" ref="G8:G23" si="0">SUM(E8:F8)</f>
        <v>5395000</v>
      </c>
    </row>
    <row r="9" spans="1:7" ht="13.5" hidden="1" customHeight="1">
      <c r="A9" s="5"/>
      <c r="B9" s="5"/>
      <c r="C9" s="22" t="s">
        <v>14</v>
      </c>
      <c r="D9" s="22" t="s">
        <v>15</v>
      </c>
      <c r="E9" s="23"/>
      <c r="F9" s="24"/>
      <c r="G9" s="23">
        <f>SUM(E9:F9)</f>
        <v>0</v>
      </c>
    </row>
    <row r="10" spans="1:7" ht="13.5" customHeight="1">
      <c r="A10" s="5" t="s">
        <v>16</v>
      </c>
      <c r="B10" s="5" t="s">
        <v>17</v>
      </c>
      <c r="C10" s="22" t="s">
        <v>18</v>
      </c>
      <c r="D10" s="22" t="s">
        <v>19</v>
      </c>
      <c r="E10" s="23">
        <v>5391622</v>
      </c>
      <c r="F10" s="24"/>
      <c r="G10" s="23">
        <f t="shared" si="0"/>
        <v>5391622</v>
      </c>
    </row>
    <row r="11" spans="1:7" ht="13.5" customHeight="1">
      <c r="A11" s="25" t="s">
        <v>16</v>
      </c>
      <c r="B11" s="25" t="s">
        <v>20</v>
      </c>
      <c r="C11" s="22" t="s">
        <v>21</v>
      </c>
      <c r="D11" s="22" t="s">
        <v>22</v>
      </c>
      <c r="E11" s="23">
        <v>662650</v>
      </c>
      <c r="F11" s="23"/>
      <c r="G11" s="23">
        <f t="shared" si="0"/>
        <v>662650</v>
      </c>
    </row>
    <row r="12" spans="1:7" ht="13.5" customHeight="1">
      <c r="A12" s="25" t="s">
        <v>23</v>
      </c>
      <c r="B12" s="25" t="s">
        <v>24</v>
      </c>
      <c r="C12" s="5" t="s">
        <v>16</v>
      </c>
      <c r="D12" s="5" t="s">
        <v>25</v>
      </c>
      <c r="E12" s="26">
        <v>55286916.049999997</v>
      </c>
      <c r="F12" s="26"/>
      <c r="G12" s="23">
        <f t="shared" si="0"/>
        <v>55286916.049999997</v>
      </c>
    </row>
    <row r="13" spans="1:7" ht="13.5" customHeight="1">
      <c r="A13" s="25"/>
      <c r="B13" s="25"/>
      <c r="C13" s="5" t="s">
        <v>26</v>
      </c>
      <c r="D13" s="5" t="s">
        <v>27</v>
      </c>
      <c r="E13" s="26">
        <v>1400000</v>
      </c>
      <c r="F13" s="26"/>
      <c r="G13" s="23">
        <f t="shared" si="0"/>
        <v>1400000</v>
      </c>
    </row>
    <row r="14" spans="1:7" ht="13.5" customHeight="1">
      <c r="A14" s="25"/>
      <c r="B14" s="25"/>
      <c r="C14" s="5" t="s">
        <v>28</v>
      </c>
      <c r="D14" s="5" t="s">
        <v>29</v>
      </c>
      <c r="E14" s="26">
        <v>200000</v>
      </c>
      <c r="F14" s="26"/>
      <c r="G14" s="23">
        <f t="shared" si="0"/>
        <v>200000</v>
      </c>
    </row>
    <row r="15" spans="1:7" ht="13.5" customHeight="1">
      <c r="A15" s="25"/>
      <c r="B15" s="25"/>
      <c r="C15" s="5" t="s">
        <v>30</v>
      </c>
      <c r="D15" s="5" t="s">
        <v>31</v>
      </c>
      <c r="E15" s="26">
        <v>100000</v>
      </c>
      <c r="F15" s="26"/>
      <c r="G15" s="23">
        <f t="shared" si="0"/>
        <v>100000</v>
      </c>
    </row>
    <row r="16" spans="1:7" ht="13.5" customHeight="1">
      <c r="A16" s="25"/>
      <c r="B16" s="25"/>
      <c r="C16" s="5" t="s">
        <v>32</v>
      </c>
      <c r="D16" s="5" t="s">
        <v>33</v>
      </c>
      <c r="E16" s="26">
        <v>1352898.29</v>
      </c>
      <c r="F16" s="26"/>
      <c r="G16" s="23">
        <f t="shared" si="0"/>
        <v>1352898.29</v>
      </c>
    </row>
    <row r="17" spans="1:7" ht="13.5" customHeight="1">
      <c r="A17" s="25"/>
      <c r="B17" s="25"/>
      <c r="C17" s="5" t="s">
        <v>34</v>
      </c>
      <c r="D17" s="5" t="s">
        <v>35</v>
      </c>
      <c r="E17" s="26">
        <v>4373173.59</v>
      </c>
      <c r="F17" s="26"/>
      <c r="G17" s="23">
        <f t="shared" si="0"/>
        <v>4373173.59</v>
      </c>
    </row>
    <row r="18" spans="1:7" ht="13.5" customHeight="1">
      <c r="A18" s="25"/>
      <c r="B18" s="25"/>
      <c r="C18" s="5" t="s">
        <v>36</v>
      </c>
      <c r="D18" s="5" t="s">
        <v>37</v>
      </c>
      <c r="E18" s="26">
        <v>500000</v>
      </c>
      <c r="F18" s="26"/>
      <c r="G18" s="23">
        <f t="shared" si="0"/>
        <v>500000</v>
      </c>
    </row>
    <row r="19" spans="1:7" ht="13.5" customHeight="1">
      <c r="A19" s="25"/>
      <c r="B19" s="25"/>
      <c r="C19" s="5" t="s">
        <v>38</v>
      </c>
      <c r="D19" s="5" t="s">
        <v>39</v>
      </c>
      <c r="E19" s="26">
        <v>183350</v>
      </c>
      <c r="F19" s="26"/>
      <c r="G19" s="23">
        <f t="shared" si="0"/>
        <v>183350</v>
      </c>
    </row>
    <row r="20" spans="1:7" ht="13.5" customHeight="1">
      <c r="A20" s="25"/>
      <c r="B20" s="25"/>
      <c r="C20" s="5" t="s">
        <v>40</v>
      </c>
      <c r="D20" s="5" t="s">
        <v>41</v>
      </c>
      <c r="E20" s="26">
        <v>261000</v>
      </c>
      <c r="F20" s="26"/>
      <c r="G20" s="23">
        <f t="shared" si="0"/>
        <v>261000</v>
      </c>
    </row>
    <row r="21" spans="1:7" ht="13.5" customHeight="1">
      <c r="A21" s="25"/>
      <c r="B21" s="25"/>
      <c r="C21" s="5" t="s">
        <v>42</v>
      </c>
      <c r="D21" s="5" t="s">
        <v>43</v>
      </c>
      <c r="E21" s="26">
        <v>1335192.2</v>
      </c>
      <c r="F21" s="26"/>
      <c r="G21" s="23">
        <f t="shared" si="0"/>
        <v>1335192.2</v>
      </c>
    </row>
    <row r="22" spans="1:7" ht="13.5" customHeight="1">
      <c r="A22" s="25"/>
      <c r="B22" s="25"/>
      <c r="C22" s="5" t="s">
        <v>44</v>
      </c>
      <c r="D22" s="5" t="s">
        <v>45</v>
      </c>
      <c r="E22" s="26">
        <v>11000000</v>
      </c>
      <c r="F22" s="26"/>
      <c r="G22" s="23">
        <f t="shared" si="0"/>
        <v>11000000</v>
      </c>
    </row>
    <row r="23" spans="1:7" ht="13.5" customHeight="1">
      <c r="A23" s="25"/>
      <c r="B23" s="25"/>
      <c r="C23" s="5" t="s">
        <v>46</v>
      </c>
      <c r="D23" s="5" t="s">
        <v>47</v>
      </c>
      <c r="E23" s="26"/>
      <c r="F23" s="26">
        <v>6787999.3799999999</v>
      </c>
      <c r="G23" s="23">
        <f t="shared" si="0"/>
        <v>6787999.3799999999</v>
      </c>
    </row>
    <row r="24" spans="1:7" ht="13.5" customHeight="1">
      <c r="A24" s="5"/>
      <c r="B24" s="19" t="s">
        <v>48</v>
      </c>
      <c r="C24" s="22"/>
      <c r="D24" s="19" t="s">
        <v>48</v>
      </c>
      <c r="E24" s="27">
        <f>SUM(E7:E23)</f>
        <v>96682124.360000014</v>
      </c>
      <c r="F24" s="27">
        <f>SUM(F7:F23)</f>
        <v>6787999.3799999999</v>
      </c>
      <c r="G24" s="27">
        <f>SUM(G7:G23)</f>
        <v>103470123.74000001</v>
      </c>
    </row>
    <row r="25" spans="1:7" ht="13.5" customHeight="1">
      <c r="A25" s="19"/>
      <c r="B25" s="19"/>
      <c r="C25" s="20"/>
      <c r="D25" s="20"/>
      <c r="E25" s="21"/>
    </row>
    <row r="26" spans="1:7">
      <c r="A26" s="15" t="s">
        <v>49</v>
      </c>
      <c r="B26" s="16"/>
      <c r="C26" s="17" t="s">
        <v>50</v>
      </c>
      <c r="D26" s="17"/>
      <c r="E26" s="18"/>
      <c r="F26" s="18"/>
      <c r="G26" s="18"/>
    </row>
    <row r="27" spans="1:7" ht="13.5" customHeight="1">
      <c r="A27" s="19"/>
      <c r="B27" s="19"/>
      <c r="C27" s="19"/>
      <c r="E27" s="21"/>
    </row>
    <row r="28" spans="1:7" ht="13.5" customHeight="1">
      <c r="A28" s="5" t="s">
        <v>51</v>
      </c>
      <c r="B28" s="5" t="s">
        <v>52</v>
      </c>
      <c r="C28" s="22" t="s">
        <v>51</v>
      </c>
      <c r="D28" s="22" t="s">
        <v>53</v>
      </c>
      <c r="E28" s="23">
        <f>1058000-F28</f>
        <v>988000</v>
      </c>
      <c r="F28" s="23">
        <v>70000</v>
      </c>
      <c r="G28" s="23">
        <f>SUM(E28:F28)</f>
        <v>1058000</v>
      </c>
    </row>
    <row r="29" spans="1:7" ht="13.5" customHeight="1">
      <c r="A29" s="25" t="s">
        <v>54</v>
      </c>
      <c r="B29" s="25" t="s">
        <v>55</v>
      </c>
      <c r="C29" s="22" t="s">
        <v>54</v>
      </c>
      <c r="D29" s="22" t="s">
        <v>56</v>
      </c>
      <c r="E29" s="28"/>
      <c r="F29" s="23">
        <v>38000</v>
      </c>
      <c r="G29" s="23">
        <f t="shared" ref="G29:G31" si="1">SUM(E29:F29)</f>
        <v>38000</v>
      </c>
    </row>
    <row r="30" spans="1:7" ht="13.5" customHeight="1">
      <c r="A30" s="5" t="s">
        <v>57</v>
      </c>
      <c r="B30" s="5" t="s">
        <v>58</v>
      </c>
      <c r="C30" s="22" t="s">
        <v>57</v>
      </c>
      <c r="D30" s="22" t="s">
        <v>59</v>
      </c>
      <c r="E30" s="23"/>
      <c r="F30" s="23">
        <v>49000</v>
      </c>
      <c r="G30" s="23">
        <f t="shared" si="1"/>
        <v>49000</v>
      </c>
    </row>
    <row r="31" spans="1:7" ht="13.5" customHeight="1">
      <c r="A31" s="25" t="s">
        <v>60</v>
      </c>
      <c r="B31" s="25" t="s">
        <v>61</v>
      </c>
      <c r="C31" s="22" t="s">
        <v>60</v>
      </c>
      <c r="D31" s="22" t="s">
        <v>62</v>
      </c>
      <c r="E31" s="23">
        <v>62000</v>
      </c>
      <c r="F31" s="23"/>
      <c r="G31" s="23">
        <f t="shared" si="1"/>
        <v>62000</v>
      </c>
    </row>
    <row r="32" spans="1:7" ht="13.5" customHeight="1">
      <c r="A32" s="25"/>
      <c r="B32" s="19" t="s">
        <v>63</v>
      </c>
      <c r="C32" s="20"/>
      <c r="D32" s="19" t="s">
        <v>63</v>
      </c>
      <c r="E32" s="27">
        <f>SUM(E28:E31)</f>
        <v>1050000</v>
      </c>
      <c r="F32" s="27">
        <f t="shared" ref="F32:G32" si="2">SUM(F28:F31)</f>
        <v>157000</v>
      </c>
      <c r="G32" s="27">
        <f t="shared" si="2"/>
        <v>1207000</v>
      </c>
    </row>
    <row r="33" spans="1:8" ht="13.5" customHeight="1">
      <c r="A33" s="19"/>
      <c r="B33" s="19"/>
      <c r="C33" s="20"/>
      <c r="D33" s="20"/>
      <c r="E33" s="21"/>
    </row>
    <row r="34" spans="1:8">
      <c r="A34" s="15" t="s">
        <v>64</v>
      </c>
      <c r="B34" s="16"/>
      <c r="C34" s="17" t="s">
        <v>65</v>
      </c>
      <c r="D34" s="17"/>
      <c r="E34" s="18"/>
      <c r="F34" s="18"/>
      <c r="G34" s="18"/>
    </row>
    <row r="35" spans="1:8" ht="13.5" customHeight="1">
      <c r="A35" s="19"/>
      <c r="B35" s="19"/>
      <c r="E35" s="21"/>
    </row>
    <row r="36" spans="1:8" ht="13.5" customHeight="1">
      <c r="A36" s="5" t="s">
        <v>66</v>
      </c>
      <c r="B36" s="5" t="s">
        <v>67</v>
      </c>
      <c r="C36" s="22" t="s">
        <v>66</v>
      </c>
      <c r="D36" s="22" t="s">
        <v>68</v>
      </c>
      <c r="E36" s="23">
        <v>2052457.45</v>
      </c>
      <c r="F36" s="23"/>
      <c r="G36" s="23">
        <f t="shared" ref="G36:G39" si="3">SUM(E36:F36)</f>
        <v>2052457.45</v>
      </c>
    </row>
    <row r="37" spans="1:8" ht="13.5" customHeight="1">
      <c r="A37" s="5" t="s">
        <v>69</v>
      </c>
      <c r="B37" s="5" t="s">
        <v>70</v>
      </c>
      <c r="C37" s="22" t="s">
        <v>71</v>
      </c>
      <c r="D37" s="22" t="s">
        <v>70</v>
      </c>
      <c r="E37" s="23">
        <v>299748.23</v>
      </c>
      <c r="F37" s="23"/>
      <c r="G37" s="23">
        <f t="shared" si="3"/>
        <v>299748.23</v>
      </c>
    </row>
    <row r="38" spans="1:8" ht="13.5" customHeight="1">
      <c r="A38" s="25" t="s">
        <v>72</v>
      </c>
      <c r="B38" s="25" t="s">
        <v>73</v>
      </c>
      <c r="C38" s="22" t="s">
        <v>69</v>
      </c>
      <c r="D38" s="22" t="s">
        <v>74</v>
      </c>
      <c r="E38" s="23">
        <v>1282865.1499999999</v>
      </c>
      <c r="F38" s="23"/>
      <c r="G38" s="23">
        <f t="shared" si="3"/>
        <v>1282865.1499999999</v>
      </c>
    </row>
    <row r="39" spans="1:8" ht="13.5" customHeight="1">
      <c r="A39" s="25" t="s">
        <v>75</v>
      </c>
      <c r="B39" s="25" t="s">
        <v>76</v>
      </c>
      <c r="C39" s="22" t="s">
        <v>77</v>
      </c>
      <c r="D39" s="22" t="s">
        <v>78</v>
      </c>
      <c r="E39" s="23">
        <v>165563</v>
      </c>
      <c r="F39" s="23"/>
      <c r="G39" s="23">
        <f t="shared" si="3"/>
        <v>165563</v>
      </c>
    </row>
    <row r="40" spans="1:8" ht="13.5" customHeight="1">
      <c r="A40" s="25"/>
      <c r="B40" s="19" t="s">
        <v>79</v>
      </c>
      <c r="C40" s="20"/>
      <c r="D40" s="19" t="s">
        <v>79</v>
      </c>
      <c r="E40" s="27">
        <f>SUM(E36:E39)</f>
        <v>3800633.8299999996</v>
      </c>
      <c r="F40" s="27">
        <f>SUM(F36:F39)</f>
        <v>0</v>
      </c>
      <c r="G40" s="27">
        <f>SUM(G36:G39)</f>
        <v>3800633.8299999996</v>
      </c>
    </row>
    <row r="41" spans="1:8" ht="13.5" customHeight="1">
      <c r="A41" s="19"/>
      <c r="B41" s="19"/>
      <c r="C41" s="20"/>
      <c r="D41" s="20"/>
      <c r="E41" s="21"/>
    </row>
    <row r="42" spans="1:8">
      <c r="A42" s="15" t="s">
        <v>80</v>
      </c>
      <c r="B42" s="16"/>
      <c r="C42" s="17" t="s">
        <v>81</v>
      </c>
      <c r="D42" s="29"/>
      <c r="E42" s="30"/>
      <c r="F42" s="30"/>
      <c r="G42" s="30"/>
    </row>
    <row r="43" spans="1:8" ht="13.5" customHeight="1">
      <c r="A43" s="19"/>
      <c r="B43" s="19"/>
      <c r="C43" s="19"/>
      <c r="D43" s="31"/>
      <c r="E43" s="32"/>
      <c r="F43" s="31"/>
      <c r="G43" s="31"/>
    </row>
    <row r="44" spans="1:8" ht="13.5" customHeight="1">
      <c r="A44" s="25" t="s">
        <v>82</v>
      </c>
      <c r="B44" s="25" t="s">
        <v>83</v>
      </c>
      <c r="C44" s="33" t="s">
        <v>84</v>
      </c>
      <c r="D44" s="33" t="s">
        <v>85</v>
      </c>
      <c r="E44" s="28">
        <v>144000</v>
      </c>
      <c r="F44" s="28"/>
      <c r="G44" s="28">
        <f t="shared" ref="G44:G47" si="4">SUM(E44:F44)</f>
        <v>144000</v>
      </c>
    </row>
    <row r="45" spans="1:8" ht="13.5" customHeight="1">
      <c r="A45" s="5" t="s">
        <v>86</v>
      </c>
      <c r="B45" s="5" t="s">
        <v>87</v>
      </c>
      <c r="C45" s="33" t="s">
        <v>88</v>
      </c>
      <c r="D45" s="33" t="s">
        <v>89</v>
      </c>
      <c r="E45" s="28"/>
      <c r="F45" s="28">
        <v>900000</v>
      </c>
      <c r="G45" s="28">
        <f t="shared" si="4"/>
        <v>900000</v>
      </c>
    </row>
    <row r="46" spans="1:8" ht="13.5" customHeight="1">
      <c r="A46" s="34" t="s">
        <v>90</v>
      </c>
      <c r="B46" s="5" t="s">
        <v>91</v>
      </c>
      <c r="C46" s="33" t="s">
        <v>92</v>
      </c>
      <c r="D46" s="33" t="s">
        <v>93</v>
      </c>
      <c r="E46" s="28">
        <v>96000</v>
      </c>
      <c r="F46" s="28"/>
      <c r="G46" s="28">
        <f t="shared" si="4"/>
        <v>96000</v>
      </c>
    </row>
    <row r="47" spans="1:8" ht="13.5" customHeight="1">
      <c r="A47" s="34"/>
      <c r="B47" s="5"/>
      <c r="C47" s="33" t="s">
        <v>94</v>
      </c>
      <c r="D47" s="33" t="s">
        <v>95</v>
      </c>
      <c r="E47" s="28">
        <v>10000</v>
      </c>
      <c r="F47" s="28"/>
      <c r="G47" s="28">
        <f t="shared" si="4"/>
        <v>10000</v>
      </c>
    </row>
    <row r="48" spans="1:8" ht="13.5" customHeight="1">
      <c r="A48" s="25"/>
      <c r="B48" s="19" t="s">
        <v>96</v>
      </c>
      <c r="C48" s="35"/>
      <c r="D48" s="36" t="s">
        <v>97</v>
      </c>
      <c r="E48" s="37">
        <f>SUM(E44:E47)</f>
        <v>250000</v>
      </c>
      <c r="F48" s="37">
        <f>SUM(F44:F47)</f>
        <v>900000</v>
      </c>
      <c r="G48" s="37">
        <f>SUM(G44:G47)</f>
        <v>1150000</v>
      </c>
      <c r="H48" s="38"/>
    </row>
    <row r="49" spans="1:7" ht="13.5" customHeight="1">
      <c r="A49" s="19"/>
      <c r="B49" s="19"/>
      <c r="C49" s="20"/>
      <c r="D49" s="20"/>
      <c r="E49" s="21"/>
    </row>
    <row r="50" spans="1:7">
      <c r="A50" s="15" t="s">
        <v>80</v>
      </c>
      <c r="B50" s="16"/>
      <c r="C50" s="17" t="s">
        <v>98</v>
      </c>
      <c r="D50" s="17"/>
      <c r="E50" s="18"/>
      <c r="F50" s="18"/>
      <c r="G50" s="18"/>
    </row>
    <row r="51" spans="1:7" ht="13.5" customHeight="1">
      <c r="A51" s="19"/>
      <c r="B51" s="19"/>
      <c r="C51" s="19"/>
      <c r="E51" s="21"/>
    </row>
    <row r="52" spans="1:7" ht="13.5" customHeight="1">
      <c r="A52" s="25" t="s">
        <v>99</v>
      </c>
      <c r="B52" s="25" t="s">
        <v>100</v>
      </c>
      <c r="C52" s="22" t="s">
        <v>101</v>
      </c>
      <c r="D52" s="22" t="s">
        <v>83</v>
      </c>
      <c r="E52" s="23">
        <v>653064</v>
      </c>
      <c r="F52" s="23"/>
      <c r="G52" s="23">
        <f t="shared" ref="G52:G63" si="5">SUM(E52:F52)</f>
        <v>653064</v>
      </c>
    </row>
    <row r="53" spans="1:7" ht="13.5" customHeight="1">
      <c r="A53" s="5" t="s">
        <v>102</v>
      </c>
      <c r="B53" s="5" t="s">
        <v>103</v>
      </c>
      <c r="C53" s="22" t="s">
        <v>104</v>
      </c>
      <c r="D53" s="22" t="s">
        <v>105</v>
      </c>
      <c r="E53" s="23">
        <v>208685</v>
      </c>
      <c r="F53" s="23"/>
      <c r="G53" s="23">
        <f t="shared" si="5"/>
        <v>208685</v>
      </c>
    </row>
    <row r="54" spans="1:7" ht="13.5" customHeight="1">
      <c r="A54" s="5" t="s">
        <v>102</v>
      </c>
      <c r="B54" s="5" t="s">
        <v>103</v>
      </c>
      <c r="C54" s="22" t="s">
        <v>106</v>
      </c>
      <c r="D54" s="22" t="s">
        <v>107</v>
      </c>
      <c r="E54" s="23"/>
      <c r="F54" s="23">
        <v>16000</v>
      </c>
      <c r="G54" s="23">
        <f t="shared" si="5"/>
        <v>16000</v>
      </c>
    </row>
    <row r="55" spans="1:7" ht="13.5" customHeight="1">
      <c r="A55" s="5" t="s">
        <v>108</v>
      </c>
      <c r="B55" s="5" t="s">
        <v>109</v>
      </c>
      <c r="C55" s="22" t="s">
        <v>102</v>
      </c>
      <c r="D55" s="22" t="s">
        <v>110</v>
      </c>
      <c r="E55" s="23">
        <v>1075863</v>
      </c>
      <c r="F55" s="23"/>
      <c r="G55" s="23">
        <f t="shared" si="5"/>
        <v>1075863</v>
      </c>
    </row>
    <row r="56" spans="1:7" ht="13.5" hidden="1" customHeight="1">
      <c r="A56" s="5"/>
      <c r="B56" s="5"/>
      <c r="C56" s="22" t="s">
        <v>108</v>
      </c>
      <c r="D56" s="22" t="s">
        <v>111</v>
      </c>
      <c r="E56" s="23"/>
      <c r="F56" s="23"/>
      <c r="G56" s="23">
        <f t="shared" si="5"/>
        <v>0</v>
      </c>
    </row>
    <row r="57" spans="1:7" ht="13.5" customHeight="1">
      <c r="A57" s="5" t="s">
        <v>112</v>
      </c>
      <c r="B57" s="5" t="s">
        <v>113</v>
      </c>
      <c r="C57" s="22" t="s">
        <v>114</v>
      </c>
      <c r="D57" s="22" t="s">
        <v>115</v>
      </c>
      <c r="E57" s="23"/>
      <c r="F57" s="23">
        <v>2543000</v>
      </c>
      <c r="G57" s="23">
        <f t="shared" si="5"/>
        <v>2543000</v>
      </c>
    </row>
    <row r="58" spans="1:7" ht="13.5" customHeight="1">
      <c r="A58" s="5" t="s">
        <v>116</v>
      </c>
      <c r="B58" s="5" t="s">
        <v>117</v>
      </c>
      <c r="C58" s="22" t="s">
        <v>118</v>
      </c>
      <c r="D58" s="22" t="s">
        <v>119</v>
      </c>
      <c r="E58" s="23"/>
      <c r="F58" s="23">
        <v>665853</v>
      </c>
      <c r="G58" s="23">
        <f t="shared" si="5"/>
        <v>665853</v>
      </c>
    </row>
    <row r="59" spans="1:7" ht="13.5" customHeight="1">
      <c r="A59" s="5" t="s">
        <v>116</v>
      </c>
      <c r="B59" s="5" t="s">
        <v>117</v>
      </c>
      <c r="C59" s="22" t="s">
        <v>16</v>
      </c>
      <c r="D59" s="22" t="s">
        <v>120</v>
      </c>
      <c r="E59" s="23"/>
      <c r="F59" s="23">
        <v>55280</v>
      </c>
      <c r="G59" s="23">
        <f t="shared" si="5"/>
        <v>55280</v>
      </c>
    </row>
    <row r="60" spans="1:7" ht="13.5" customHeight="1">
      <c r="A60" s="5" t="s">
        <v>121</v>
      </c>
      <c r="B60" s="5" t="s">
        <v>122</v>
      </c>
      <c r="C60" s="22" t="s">
        <v>121</v>
      </c>
      <c r="D60" s="22" t="s">
        <v>123</v>
      </c>
      <c r="E60" s="23"/>
      <c r="F60" s="23">
        <f>802668</f>
        <v>802668</v>
      </c>
      <c r="G60" s="23">
        <f>SUM(E60:F60)</f>
        <v>802668</v>
      </c>
    </row>
    <row r="61" spans="1:7" ht="13.5" customHeight="1">
      <c r="A61" s="5" t="s">
        <v>121</v>
      </c>
      <c r="B61" s="5" t="s">
        <v>122</v>
      </c>
      <c r="C61" s="22" t="s">
        <v>16</v>
      </c>
      <c r="D61" s="22" t="s">
        <v>124</v>
      </c>
      <c r="E61" s="23"/>
      <c r="F61" s="23">
        <f>29748+73423</f>
        <v>103171</v>
      </c>
      <c r="G61" s="23">
        <f t="shared" si="5"/>
        <v>103171</v>
      </c>
    </row>
    <row r="62" spans="1:7" ht="13.5" customHeight="1">
      <c r="A62" s="34" t="s">
        <v>90</v>
      </c>
      <c r="B62" s="5" t="s">
        <v>91</v>
      </c>
      <c r="C62" s="22" t="s">
        <v>125</v>
      </c>
      <c r="D62" s="22" t="s">
        <v>126</v>
      </c>
      <c r="E62" s="23">
        <v>62388</v>
      </c>
      <c r="F62" s="23"/>
      <c r="G62" s="23">
        <f t="shared" si="5"/>
        <v>62388</v>
      </c>
    </row>
    <row r="63" spans="1:7" ht="13.5" hidden="1" customHeight="1">
      <c r="A63" s="34"/>
      <c r="B63" s="5"/>
      <c r="C63" s="22" t="s">
        <v>16</v>
      </c>
      <c r="D63" s="22" t="s">
        <v>127</v>
      </c>
      <c r="E63" s="23"/>
      <c r="F63" s="23"/>
      <c r="G63" s="23">
        <f t="shared" si="5"/>
        <v>0</v>
      </c>
    </row>
    <row r="64" spans="1:7" ht="13.5" customHeight="1">
      <c r="A64" s="25"/>
      <c r="B64" s="19" t="s">
        <v>96</v>
      </c>
      <c r="C64" s="20"/>
      <c r="D64" s="19" t="s">
        <v>96</v>
      </c>
      <c r="E64" s="27">
        <f>SUM(E52:E63)</f>
        <v>2000000</v>
      </c>
      <c r="F64" s="27">
        <f>SUM(F52:F63)</f>
        <v>4185972</v>
      </c>
      <c r="G64" s="27">
        <f>SUM(G52:G63)</f>
        <v>6185972</v>
      </c>
    </row>
    <row r="65" spans="1:7" ht="13.5" customHeight="1">
      <c r="A65" s="19"/>
      <c r="B65" s="19"/>
      <c r="C65" s="20"/>
      <c r="D65" s="20"/>
      <c r="E65" s="21"/>
    </row>
    <row r="66" spans="1:7">
      <c r="A66" s="15" t="s">
        <v>128</v>
      </c>
      <c r="B66" s="16"/>
      <c r="C66" s="17" t="s">
        <v>129</v>
      </c>
      <c r="D66" s="17"/>
      <c r="E66" s="18"/>
      <c r="F66" s="18"/>
      <c r="G66" s="18"/>
    </row>
    <row r="67" spans="1:7" ht="13.5" customHeight="1">
      <c r="A67" s="19"/>
      <c r="B67" s="19"/>
      <c r="C67" s="20"/>
      <c r="D67" s="20"/>
      <c r="E67" s="21"/>
    </row>
    <row r="68" spans="1:7" ht="13.5" customHeight="1">
      <c r="A68" s="5" t="s">
        <v>130</v>
      </c>
      <c r="B68" s="5" t="s">
        <v>131</v>
      </c>
      <c r="C68" s="22" t="s">
        <v>16</v>
      </c>
      <c r="D68" s="5" t="s">
        <v>132</v>
      </c>
      <c r="E68" s="23">
        <v>299200</v>
      </c>
      <c r="F68" s="23"/>
      <c r="G68" s="23">
        <f t="shared" ref="G68:G81" si="6">SUM(E68:F68)</f>
        <v>299200</v>
      </c>
    </row>
    <row r="69" spans="1:7" ht="13.5" customHeight="1">
      <c r="A69" s="5" t="s">
        <v>133</v>
      </c>
      <c r="B69" s="5" t="s">
        <v>134</v>
      </c>
      <c r="C69" s="22" t="s">
        <v>16</v>
      </c>
      <c r="D69" s="5" t="s">
        <v>135</v>
      </c>
      <c r="E69" s="23">
        <v>2185372.48</v>
      </c>
      <c r="F69" s="23"/>
      <c r="G69" s="23">
        <f t="shared" si="6"/>
        <v>2185372.48</v>
      </c>
    </row>
    <row r="70" spans="1:7" ht="13.5" customHeight="1">
      <c r="A70" s="5" t="s">
        <v>136</v>
      </c>
      <c r="B70" s="5" t="s">
        <v>137</v>
      </c>
      <c r="C70" s="22" t="s">
        <v>16</v>
      </c>
      <c r="D70" s="5" t="s">
        <v>138</v>
      </c>
      <c r="E70" s="23"/>
      <c r="F70" s="23">
        <v>2364321</v>
      </c>
      <c r="G70" s="23">
        <f t="shared" si="6"/>
        <v>2364321</v>
      </c>
    </row>
    <row r="71" spans="1:7" ht="13.5" customHeight="1">
      <c r="A71" s="5" t="s">
        <v>139</v>
      </c>
      <c r="B71" s="5" t="s">
        <v>140</v>
      </c>
      <c r="C71" s="22" t="s">
        <v>16</v>
      </c>
      <c r="D71" s="5" t="s">
        <v>141</v>
      </c>
      <c r="E71" s="23">
        <v>965000</v>
      </c>
      <c r="F71" s="23"/>
      <c r="G71" s="23">
        <f t="shared" si="6"/>
        <v>965000</v>
      </c>
    </row>
    <row r="72" spans="1:7" ht="15.6" customHeight="1">
      <c r="A72" s="5" t="s">
        <v>142</v>
      </c>
      <c r="B72" s="5" t="s">
        <v>143</v>
      </c>
      <c r="C72" s="22" t="s">
        <v>16</v>
      </c>
      <c r="D72" s="5" t="s">
        <v>144</v>
      </c>
      <c r="E72" s="23">
        <v>131500</v>
      </c>
      <c r="F72" s="23"/>
      <c r="G72" s="23">
        <f t="shared" si="6"/>
        <v>131500</v>
      </c>
    </row>
    <row r="73" spans="1:7" ht="27.6" hidden="1" customHeight="1">
      <c r="A73" s="5" t="s">
        <v>145</v>
      </c>
      <c r="B73" s="5" t="s">
        <v>146</v>
      </c>
      <c r="C73" s="22" t="s">
        <v>16</v>
      </c>
      <c r="D73" s="5" t="s">
        <v>147</v>
      </c>
      <c r="E73" s="23"/>
      <c r="F73" s="23"/>
      <c r="G73" s="23">
        <f t="shared" si="6"/>
        <v>0</v>
      </c>
    </row>
    <row r="74" spans="1:7" ht="27.6" customHeight="1">
      <c r="A74" s="5" t="s">
        <v>145</v>
      </c>
      <c r="B74" s="5" t="s">
        <v>146</v>
      </c>
      <c r="C74" s="22" t="s">
        <v>16</v>
      </c>
      <c r="D74" s="5" t="s">
        <v>148</v>
      </c>
      <c r="E74" s="23"/>
      <c r="F74" s="23">
        <v>798277</v>
      </c>
      <c r="G74" s="23">
        <f t="shared" si="6"/>
        <v>798277</v>
      </c>
    </row>
    <row r="75" spans="1:7" ht="13.5" customHeight="1">
      <c r="A75" s="5" t="s">
        <v>149</v>
      </c>
      <c r="B75" s="5" t="s">
        <v>150</v>
      </c>
      <c r="C75" s="22" t="s">
        <v>16</v>
      </c>
      <c r="D75" s="5" t="s">
        <v>151</v>
      </c>
      <c r="E75" s="23">
        <v>410000</v>
      </c>
      <c r="F75" s="23"/>
      <c r="G75" s="23">
        <f t="shared" si="6"/>
        <v>410000</v>
      </c>
    </row>
    <row r="76" spans="1:7" ht="13.5" customHeight="1">
      <c r="A76" s="5" t="s">
        <v>152</v>
      </c>
      <c r="B76" s="5" t="s">
        <v>153</v>
      </c>
      <c r="C76" s="22" t="s">
        <v>16</v>
      </c>
      <c r="D76" s="5" t="s">
        <v>154</v>
      </c>
      <c r="E76" s="23">
        <v>125000</v>
      </c>
      <c r="F76" s="23"/>
      <c r="G76" s="23">
        <f t="shared" si="6"/>
        <v>125000</v>
      </c>
    </row>
    <row r="77" spans="1:7" ht="13.5" customHeight="1">
      <c r="A77" s="5" t="s">
        <v>155</v>
      </c>
      <c r="B77" s="5" t="s">
        <v>156</v>
      </c>
      <c r="C77" s="22" t="s">
        <v>16</v>
      </c>
      <c r="D77" s="5" t="s">
        <v>157</v>
      </c>
      <c r="E77" s="23">
        <v>136827.51999999999</v>
      </c>
      <c r="F77" s="23"/>
      <c r="G77" s="23">
        <f t="shared" si="6"/>
        <v>136827.51999999999</v>
      </c>
    </row>
    <row r="78" spans="1:7" ht="13.5" customHeight="1">
      <c r="A78" s="5" t="s">
        <v>158</v>
      </c>
      <c r="B78" s="5" t="s">
        <v>159</v>
      </c>
      <c r="C78" s="22" t="s">
        <v>16</v>
      </c>
      <c r="D78" s="5" t="s">
        <v>160</v>
      </c>
      <c r="E78" s="23">
        <v>72100</v>
      </c>
      <c r="F78" s="23"/>
      <c r="G78" s="23">
        <f t="shared" si="6"/>
        <v>72100</v>
      </c>
    </row>
    <row r="79" spans="1:7" ht="13.5" hidden="1" customHeight="1">
      <c r="A79" s="5" t="s">
        <v>158</v>
      </c>
      <c r="B79" s="5" t="s">
        <v>159</v>
      </c>
      <c r="C79" s="22" t="s">
        <v>16</v>
      </c>
      <c r="D79" s="5" t="s">
        <v>161</v>
      </c>
      <c r="E79" s="23"/>
      <c r="F79" s="23"/>
      <c r="G79" s="23">
        <f t="shared" si="6"/>
        <v>0</v>
      </c>
    </row>
    <row r="80" spans="1:7">
      <c r="A80" s="5" t="s">
        <v>162</v>
      </c>
      <c r="B80" s="5" t="s">
        <v>163</v>
      </c>
      <c r="C80" s="22" t="s">
        <v>164</v>
      </c>
      <c r="D80" s="5" t="s">
        <v>165</v>
      </c>
      <c r="E80" s="23">
        <v>23000</v>
      </c>
      <c r="F80" s="23"/>
      <c r="G80" s="23">
        <f t="shared" si="6"/>
        <v>23000</v>
      </c>
    </row>
    <row r="81" spans="1:7" ht="13.5" customHeight="1">
      <c r="A81" s="5" t="s">
        <v>164</v>
      </c>
      <c r="B81" s="5" t="s">
        <v>166</v>
      </c>
      <c r="C81" s="22" t="s">
        <v>167</v>
      </c>
      <c r="D81" s="5" t="s">
        <v>168</v>
      </c>
      <c r="E81" s="23">
        <v>102000</v>
      </c>
      <c r="F81" s="23"/>
      <c r="G81" s="23">
        <f t="shared" si="6"/>
        <v>102000</v>
      </c>
    </row>
    <row r="82" spans="1:7" ht="13.5" customHeight="1">
      <c r="A82" s="25"/>
      <c r="B82" s="19" t="s">
        <v>169</v>
      </c>
      <c r="C82" s="22"/>
      <c r="D82" s="19" t="s">
        <v>169</v>
      </c>
      <c r="E82" s="27">
        <f>SUM(E68:E81)</f>
        <v>4450000</v>
      </c>
      <c r="F82" s="27">
        <f>SUM(F68:F81)</f>
        <v>3162598</v>
      </c>
      <c r="G82" s="27">
        <f>SUM(G68:G81)</f>
        <v>7612598</v>
      </c>
    </row>
    <row r="83" spans="1:7" ht="13.5" customHeight="1">
      <c r="A83" s="19"/>
      <c r="B83" s="19"/>
      <c r="C83" s="20"/>
      <c r="D83" s="20"/>
      <c r="E83" s="21"/>
    </row>
    <row r="84" spans="1:7">
      <c r="A84" s="15" t="s">
        <v>170</v>
      </c>
      <c r="B84" s="16"/>
      <c r="C84" s="17" t="s">
        <v>171</v>
      </c>
      <c r="D84" s="17"/>
      <c r="E84" s="18"/>
      <c r="F84" s="18"/>
      <c r="G84" s="18"/>
    </row>
    <row r="85" spans="1:7" ht="13.5" customHeight="1">
      <c r="A85" s="19"/>
      <c r="B85" s="19"/>
      <c r="C85" s="20"/>
      <c r="D85" s="20"/>
      <c r="E85" s="21"/>
    </row>
    <row r="86" spans="1:7" ht="13.5" customHeight="1">
      <c r="A86" s="5" t="s">
        <v>172</v>
      </c>
      <c r="B86" s="5" t="s">
        <v>173</v>
      </c>
      <c r="C86" s="22" t="s">
        <v>174</v>
      </c>
      <c r="D86" s="22" t="s">
        <v>175</v>
      </c>
      <c r="E86" s="23">
        <v>122000</v>
      </c>
      <c r="F86" s="23"/>
      <c r="G86" s="23">
        <f t="shared" ref="G86:G88" si="7">SUM(E86:F86)</f>
        <v>122000</v>
      </c>
    </row>
    <row r="87" spans="1:7" ht="13.5" customHeight="1">
      <c r="A87" s="5" t="s">
        <v>176</v>
      </c>
      <c r="B87" s="5" t="s">
        <v>177</v>
      </c>
      <c r="C87" s="22" t="s">
        <v>176</v>
      </c>
      <c r="D87" s="22" t="s">
        <v>178</v>
      </c>
      <c r="E87" s="23">
        <v>82900</v>
      </c>
      <c r="F87" s="23"/>
      <c r="G87" s="23">
        <f t="shared" si="7"/>
        <v>82900</v>
      </c>
    </row>
    <row r="88" spans="1:7" s="39" customFormat="1" ht="13.5" customHeight="1">
      <c r="A88" s="5" t="s">
        <v>179</v>
      </c>
      <c r="B88" s="5" t="s">
        <v>180</v>
      </c>
      <c r="C88" s="22" t="s">
        <v>181</v>
      </c>
      <c r="D88" s="22" t="s">
        <v>182</v>
      </c>
      <c r="E88" s="23">
        <v>481265</v>
      </c>
      <c r="F88" s="23"/>
      <c r="G88" s="23">
        <f t="shared" si="7"/>
        <v>481265</v>
      </c>
    </row>
    <row r="89" spans="1:7" ht="13.5" customHeight="1">
      <c r="A89" s="34"/>
      <c r="B89" s="5"/>
      <c r="C89" s="22" t="s">
        <v>183</v>
      </c>
      <c r="D89" s="22" t="s">
        <v>184</v>
      </c>
      <c r="E89" s="23">
        <v>114132</v>
      </c>
      <c r="F89" s="23"/>
      <c r="G89" s="23">
        <f>SUM(E89:F89)</f>
        <v>114132</v>
      </c>
    </row>
    <row r="90" spans="1:7" ht="13.5" customHeight="1">
      <c r="A90" s="40"/>
      <c r="B90" s="19" t="s">
        <v>185</v>
      </c>
      <c r="C90" s="20"/>
      <c r="D90" s="19" t="s">
        <v>185</v>
      </c>
      <c r="E90" s="27">
        <f>SUM(E86:E89)</f>
        <v>800297</v>
      </c>
      <c r="F90" s="27">
        <f t="shared" ref="F90:G90" si="8">SUM(F86:F89)</f>
        <v>0</v>
      </c>
      <c r="G90" s="27">
        <f t="shared" si="8"/>
        <v>800297</v>
      </c>
    </row>
    <row r="91" spans="1:7" ht="13.5" customHeight="1">
      <c r="A91" s="19"/>
      <c r="B91" s="19"/>
      <c r="C91" s="20"/>
      <c r="D91" s="20"/>
      <c r="E91" s="21"/>
    </row>
    <row r="92" spans="1:7">
      <c r="A92" s="15" t="s">
        <v>186</v>
      </c>
      <c r="B92" s="16"/>
      <c r="C92" s="17" t="s">
        <v>186</v>
      </c>
      <c r="D92" s="17"/>
      <c r="E92" s="18"/>
      <c r="F92" s="18"/>
      <c r="G92" s="18"/>
    </row>
    <row r="93" spans="1:7">
      <c r="A93" s="19"/>
      <c r="B93" s="19"/>
      <c r="C93" s="20"/>
      <c r="D93" s="20"/>
      <c r="E93" s="21"/>
    </row>
    <row r="94" spans="1:7" ht="13.5" customHeight="1">
      <c r="A94" s="5" t="s">
        <v>187</v>
      </c>
      <c r="B94" s="5" t="s">
        <v>188</v>
      </c>
      <c r="C94" s="22" t="s">
        <v>187</v>
      </c>
      <c r="D94" s="5" t="s">
        <v>188</v>
      </c>
      <c r="E94" s="23">
        <v>202759.01</v>
      </c>
      <c r="F94" s="23"/>
      <c r="G94" s="23">
        <f t="shared" ref="G94:G95" si="9">SUM(E94:F94)</f>
        <v>202759.01</v>
      </c>
    </row>
    <row r="95" spans="1:7" ht="13.5" customHeight="1">
      <c r="A95" s="5" t="s">
        <v>189</v>
      </c>
      <c r="B95" s="5" t="s">
        <v>190</v>
      </c>
      <c r="C95" s="22" t="s">
        <v>189</v>
      </c>
      <c r="D95" s="5" t="s">
        <v>190</v>
      </c>
      <c r="E95" s="23">
        <v>97240.99</v>
      </c>
      <c r="F95" s="23"/>
      <c r="G95" s="23">
        <f t="shared" si="9"/>
        <v>97240.99</v>
      </c>
    </row>
    <row r="96" spans="1:7" ht="13.5" customHeight="1">
      <c r="A96" s="5"/>
      <c r="B96" s="19" t="s">
        <v>191</v>
      </c>
      <c r="C96" s="20"/>
      <c r="D96" s="19" t="s">
        <v>191</v>
      </c>
      <c r="E96" s="27">
        <f>SUM(E94:E95)</f>
        <v>300000</v>
      </c>
      <c r="F96" s="27">
        <f t="shared" ref="F96:G96" si="10">SUM(F94:F95)</f>
        <v>0</v>
      </c>
      <c r="G96" s="27">
        <f t="shared" si="10"/>
        <v>300000</v>
      </c>
    </row>
    <row r="97" spans="1:7" ht="13.5" customHeight="1">
      <c r="A97" s="19"/>
      <c r="B97" s="19"/>
      <c r="C97" s="20"/>
      <c r="D97" s="20"/>
      <c r="E97" s="21"/>
    </row>
    <row r="98" spans="1:7">
      <c r="A98" s="15" t="s">
        <v>192</v>
      </c>
      <c r="B98" s="16"/>
      <c r="C98" s="17" t="s">
        <v>193</v>
      </c>
      <c r="D98" s="17"/>
      <c r="E98" s="18"/>
      <c r="F98" s="18"/>
      <c r="G98" s="18"/>
    </row>
    <row r="99" spans="1:7" ht="13.5" customHeight="1">
      <c r="A99" s="19"/>
      <c r="B99" s="19"/>
      <c r="C99" s="20"/>
      <c r="D99" s="20"/>
      <c r="E99" s="21"/>
    </row>
    <row r="100" spans="1:7" ht="13.5" customHeight="1">
      <c r="A100" s="5" t="s">
        <v>194</v>
      </c>
      <c r="B100" s="5" t="s">
        <v>195</v>
      </c>
      <c r="C100" s="22" t="s">
        <v>194</v>
      </c>
      <c r="D100" s="22" t="s">
        <v>196</v>
      </c>
      <c r="E100" s="23">
        <v>3645630.59</v>
      </c>
      <c r="F100" s="23"/>
      <c r="G100" s="23">
        <f t="shared" ref="G100:G105" si="11">SUM(E100:F100)</f>
        <v>3645630.59</v>
      </c>
    </row>
    <row r="101" spans="1:7" ht="13.5" customHeight="1">
      <c r="A101" s="5" t="s">
        <v>197</v>
      </c>
      <c r="B101" s="5" t="s">
        <v>198</v>
      </c>
      <c r="C101" s="22" t="s">
        <v>199</v>
      </c>
      <c r="D101" s="22" t="s">
        <v>200</v>
      </c>
      <c r="E101" s="23">
        <v>15546906.82</v>
      </c>
      <c r="F101" s="23"/>
      <c r="G101" s="23">
        <f t="shared" si="11"/>
        <v>15546906.82</v>
      </c>
    </row>
    <row r="102" spans="1:7" ht="13.5" customHeight="1">
      <c r="A102" s="5" t="s">
        <v>201</v>
      </c>
      <c r="B102" s="5" t="s">
        <v>202</v>
      </c>
      <c r="C102" s="22" t="s">
        <v>197</v>
      </c>
      <c r="D102" s="22" t="s">
        <v>203</v>
      </c>
      <c r="E102" s="23">
        <v>90800</v>
      </c>
      <c r="F102" s="23"/>
      <c r="G102" s="23">
        <f t="shared" si="11"/>
        <v>90800</v>
      </c>
    </row>
    <row r="103" spans="1:7" ht="13.5" customHeight="1">
      <c r="A103" s="5" t="s">
        <v>204</v>
      </c>
      <c r="B103" s="5" t="s">
        <v>205</v>
      </c>
      <c r="C103" s="22" t="s">
        <v>206</v>
      </c>
      <c r="D103" s="22" t="s">
        <v>207</v>
      </c>
      <c r="E103" s="23">
        <v>236737130.28999999</v>
      </c>
      <c r="F103" s="23"/>
      <c r="G103" s="23">
        <f t="shared" si="11"/>
        <v>236737130.28999999</v>
      </c>
    </row>
    <row r="104" spans="1:7" ht="13.5" customHeight="1">
      <c r="A104" s="5" t="s">
        <v>208</v>
      </c>
      <c r="B104" s="5" t="s">
        <v>209</v>
      </c>
      <c r="C104" s="22" t="s">
        <v>201</v>
      </c>
      <c r="D104" s="22" t="s">
        <v>180</v>
      </c>
      <c r="E104" s="23">
        <v>221514.77</v>
      </c>
      <c r="F104" s="23"/>
      <c r="G104" s="23">
        <f t="shared" si="11"/>
        <v>221514.77</v>
      </c>
    </row>
    <row r="105" spans="1:7" s="39" customFormat="1" ht="13.5" customHeight="1">
      <c r="A105" s="5" t="s">
        <v>179</v>
      </c>
      <c r="B105" s="5" t="s">
        <v>180</v>
      </c>
      <c r="C105" s="22" t="s">
        <v>208</v>
      </c>
      <c r="D105" s="22" t="s">
        <v>210</v>
      </c>
      <c r="E105" s="23">
        <v>1796.69</v>
      </c>
      <c r="F105" s="23"/>
      <c r="G105" s="23">
        <f t="shared" si="11"/>
        <v>1796.69</v>
      </c>
    </row>
    <row r="106" spans="1:7" ht="13.5" customHeight="1">
      <c r="A106" s="5"/>
      <c r="B106" s="19" t="s">
        <v>211</v>
      </c>
      <c r="C106" s="22"/>
      <c r="D106" s="19" t="s">
        <v>211</v>
      </c>
      <c r="E106" s="27">
        <f>SUM(E100:E105)</f>
        <v>256243779.16</v>
      </c>
      <c r="F106" s="27">
        <f>SUM(F100:F105)</f>
        <v>0</v>
      </c>
      <c r="G106" s="27">
        <f>SUM(G100:G105)</f>
        <v>256243779.16</v>
      </c>
    </row>
    <row r="107" spans="1:7" ht="13.5" customHeight="1">
      <c r="A107" s="19"/>
      <c r="B107" s="19"/>
      <c r="C107" s="20"/>
      <c r="D107" s="20"/>
      <c r="E107" s="21"/>
    </row>
    <row r="108" spans="1:7">
      <c r="A108" s="15" t="s">
        <v>212</v>
      </c>
      <c r="B108" s="16"/>
      <c r="C108" s="17" t="s">
        <v>213</v>
      </c>
      <c r="D108" s="17"/>
      <c r="E108" s="18"/>
      <c r="F108" s="18"/>
      <c r="G108" s="18"/>
    </row>
    <row r="109" spans="1:7" ht="13.5" customHeight="1">
      <c r="A109" s="19"/>
      <c r="B109" s="19"/>
      <c r="C109" s="20"/>
      <c r="D109" s="20"/>
      <c r="E109" s="21"/>
    </row>
    <row r="110" spans="1:7" s="39" customFormat="1" ht="13.5" customHeight="1">
      <c r="A110" s="5" t="s">
        <v>214</v>
      </c>
      <c r="B110" s="5" t="s">
        <v>215</v>
      </c>
      <c r="C110" s="22" t="s">
        <v>214</v>
      </c>
      <c r="D110" s="22" t="s">
        <v>216</v>
      </c>
      <c r="E110" s="23">
        <v>219000</v>
      </c>
      <c r="F110" s="23"/>
      <c r="G110" s="23">
        <f t="shared" ref="G110:G111" si="12">SUM(E110:F110)</f>
        <v>219000</v>
      </c>
    </row>
    <row r="111" spans="1:7" ht="13.5" customHeight="1">
      <c r="A111" s="5" t="s">
        <v>217</v>
      </c>
      <c r="B111" s="5" t="s">
        <v>218</v>
      </c>
      <c r="C111" s="22" t="s">
        <v>217</v>
      </c>
      <c r="D111" s="22" t="s">
        <v>219</v>
      </c>
      <c r="E111" s="23">
        <v>71000</v>
      </c>
      <c r="F111" s="23"/>
      <c r="G111" s="23">
        <f t="shared" si="12"/>
        <v>71000</v>
      </c>
    </row>
    <row r="112" spans="1:7" ht="13.5" customHeight="1">
      <c r="A112" s="5"/>
      <c r="B112" s="19" t="s">
        <v>220</v>
      </c>
      <c r="C112" s="20"/>
      <c r="D112" s="19" t="s">
        <v>220</v>
      </c>
      <c r="E112" s="27">
        <f>SUM(E110:E111)</f>
        <v>290000</v>
      </c>
      <c r="F112" s="27">
        <f t="shared" ref="F112:G112" si="13">SUM(F110:F111)</f>
        <v>0</v>
      </c>
      <c r="G112" s="27">
        <f t="shared" si="13"/>
        <v>290000</v>
      </c>
    </row>
    <row r="113" spans="1:7" ht="13.5" customHeight="1">
      <c r="A113" s="19"/>
      <c r="B113" s="19"/>
      <c r="C113" s="20"/>
      <c r="D113" s="20"/>
      <c r="E113" s="21"/>
    </row>
    <row r="114" spans="1:7">
      <c r="A114" s="15" t="s">
        <v>221</v>
      </c>
      <c r="B114" s="16"/>
      <c r="C114" s="17" t="s">
        <v>221</v>
      </c>
      <c r="D114" s="18"/>
      <c r="E114" s="18"/>
      <c r="F114" s="18"/>
      <c r="G114" s="18"/>
    </row>
    <row r="115" spans="1:7" ht="13.5" customHeight="1">
      <c r="A115" s="19"/>
      <c r="B115" s="19"/>
      <c r="C115" s="20"/>
      <c r="D115" s="20"/>
      <c r="E115" s="21"/>
    </row>
    <row r="116" spans="1:7" ht="13.5" customHeight="1">
      <c r="A116" s="5" t="s">
        <v>222</v>
      </c>
      <c r="B116" s="5" t="s">
        <v>223</v>
      </c>
      <c r="C116" s="22" t="s">
        <v>222</v>
      </c>
      <c r="D116" s="22" t="s">
        <v>223</v>
      </c>
      <c r="E116" s="23">
        <v>15000</v>
      </c>
      <c r="F116" s="23"/>
      <c r="G116" s="23">
        <f t="shared" ref="G116" si="14">SUM(E116:F116)</f>
        <v>15000</v>
      </c>
    </row>
    <row r="117" spans="1:7" ht="13.5" customHeight="1">
      <c r="A117" s="5"/>
      <c r="B117" s="19" t="s">
        <v>224</v>
      </c>
      <c r="C117" s="20"/>
      <c r="D117" s="19" t="s">
        <v>224</v>
      </c>
      <c r="E117" s="27">
        <f>SUM(E116)</f>
        <v>15000</v>
      </c>
      <c r="F117" s="27">
        <f t="shared" ref="F117:G117" si="15">SUM(F116)</f>
        <v>0</v>
      </c>
      <c r="G117" s="27">
        <f t="shared" si="15"/>
        <v>15000</v>
      </c>
    </row>
    <row r="118" spans="1:7" ht="13.5" customHeight="1">
      <c r="A118" s="19"/>
      <c r="B118" s="19"/>
      <c r="C118" s="20"/>
      <c r="D118" s="20"/>
      <c r="E118" s="21"/>
    </row>
    <row r="119" spans="1:7">
      <c r="A119" s="15" t="s">
        <v>225</v>
      </c>
      <c r="B119" s="16"/>
      <c r="C119" s="17" t="s">
        <v>225</v>
      </c>
      <c r="D119" s="18"/>
      <c r="E119" s="18"/>
      <c r="F119" s="18"/>
      <c r="G119" s="18"/>
    </row>
    <row r="120" spans="1:7" ht="13.5" customHeight="1">
      <c r="A120" s="19"/>
      <c r="B120" s="19"/>
      <c r="C120" s="20"/>
      <c r="D120" s="20"/>
      <c r="E120" s="21"/>
    </row>
    <row r="121" spans="1:7" ht="13.5" customHeight="1">
      <c r="A121" s="5" t="s">
        <v>226</v>
      </c>
      <c r="B121" s="5" t="s">
        <v>227</v>
      </c>
      <c r="C121" s="22" t="s">
        <v>226</v>
      </c>
      <c r="D121" s="22" t="s">
        <v>227</v>
      </c>
      <c r="E121" s="23">
        <v>210000</v>
      </c>
      <c r="F121" s="23"/>
      <c r="G121" s="23">
        <f t="shared" ref="G121" si="16">SUM(E121:F121)</f>
        <v>210000</v>
      </c>
    </row>
    <row r="122" spans="1:7" ht="13.5" customHeight="1">
      <c r="A122" s="5"/>
      <c r="B122" s="19" t="s">
        <v>228</v>
      </c>
      <c r="C122" s="22"/>
      <c r="D122" s="19" t="s">
        <v>228</v>
      </c>
      <c r="E122" s="27">
        <f>SUM(E121)</f>
        <v>210000</v>
      </c>
      <c r="F122" s="27">
        <f t="shared" ref="F122:G122" si="17">SUM(F121)</f>
        <v>0</v>
      </c>
      <c r="G122" s="27">
        <f t="shared" si="17"/>
        <v>210000</v>
      </c>
    </row>
    <row r="123" spans="1:7" ht="13.5" customHeight="1">
      <c r="A123" s="19"/>
      <c r="B123" s="19"/>
      <c r="C123" s="20"/>
      <c r="D123" s="20"/>
      <c r="E123" s="21"/>
    </row>
    <row r="124" spans="1:7" ht="13.5" customHeight="1">
      <c r="A124" s="5"/>
      <c r="B124" s="5"/>
      <c r="C124" s="22"/>
      <c r="D124" s="22"/>
      <c r="E124" s="21"/>
    </row>
    <row r="125" spans="1:7" ht="26.4" customHeight="1">
      <c r="A125" s="41"/>
      <c r="B125" s="41"/>
      <c r="C125" s="42"/>
      <c r="D125" s="42" t="s">
        <v>229</v>
      </c>
      <c r="E125" s="43">
        <f>SUM(E24,E32,E40,E48,E64,E82,E90,E96,E106,E112,E117,E122)</f>
        <v>366091834.35000002</v>
      </c>
      <c r="F125" s="43">
        <f>SUM(F24,F32,F40,F48,F64,F82,F90,F96,F106,F112,F117,F122)</f>
        <v>15193569.379999999</v>
      </c>
      <c r="G125" s="43">
        <f>SUM(G24,G32,G40,G48,G64,G82,G90,G96,G106,G112,G117,G122)</f>
        <v>381285403.73000002</v>
      </c>
    </row>
    <row r="126" spans="1:7">
      <c r="A126" s="44"/>
      <c r="C126" s="44"/>
      <c r="D126" s="5"/>
      <c r="E126" s="23"/>
      <c r="F126" s="24"/>
      <c r="G126" s="24"/>
    </row>
  </sheetData>
  <mergeCells count="2">
    <mergeCell ref="A1:B1"/>
    <mergeCell ref="C1:G1"/>
  </mergeCells>
  <printOptions horizontalCentered="1"/>
  <pageMargins left="0.19685039370078741" right="0.19685039370078741" top="0.59055118110236227" bottom="0.39370078740157483" header="0.19685039370078741" footer="0.2362204724409449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SERVICIOS CENTRALES</vt:lpstr>
      <vt:lpstr>'SERVICIOS CENTRALES'!area</vt:lpstr>
      <vt:lpstr>'SERVICIOS CENTRALES'!Área_de_impresión</vt:lpstr>
      <vt:lpstr>'SERVICIOS CENTRALES'!Print_Area</vt:lpstr>
      <vt:lpstr>'SERVICIOS CENTRALES'!Print_Titles</vt:lpstr>
      <vt:lpstr>'SERVICIOS CENTRALES'!SSSS</vt:lpstr>
      <vt:lpstr>'SERVICIOS CENTRALES'!Títulos_a_imprimir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2023-02-17T10:48:45Z</cp:lastPrinted>
  <dcterms:created xsi:type="dcterms:W3CDTF">2023-02-17T10:48:04Z</dcterms:created>
  <dcterms:modified xsi:type="dcterms:W3CDTF">2023-02-17T10:49:29Z</dcterms:modified>
</cp:coreProperties>
</file>