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ines.garcia\ownCloud2\VAE_Presupuestos\MEMORIAS OBJETIVOS_ESTHER\PORTAL DE TRANSPARENCIA\Ejercicio 2023\GASTOS\"/>
    </mc:Choice>
  </mc:AlternateContent>
  <bookViews>
    <workbookView xWindow="0" yWindow="0" windowWidth="19200" windowHeight="7224"/>
  </bookViews>
  <sheets>
    <sheet name="Resum C1 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/>
  <c r="D27" i="1"/>
  <c r="C27" i="1"/>
  <c r="B27" i="1"/>
  <c r="K26" i="1"/>
  <c r="K27" i="1" s="1"/>
  <c r="J23" i="1"/>
  <c r="G23" i="1"/>
  <c r="F23" i="1"/>
  <c r="E23" i="1"/>
  <c r="K22" i="1"/>
  <c r="K21" i="1"/>
  <c r="K20" i="1"/>
  <c r="I19" i="1"/>
  <c r="I23" i="1" s="1"/>
  <c r="H19" i="1"/>
  <c r="H23" i="1" s="1"/>
  <c r="E19" i="1"/>
  <c r="D19" i="1"/>
  <c r="D23" i="1" s="1"/>
  <c r="C19" i="1"/>
  <c r="C23" i="1" s="1"/>
  <c r="B19" i="1"/>
  <c r="B23" i="1" s="1"/>
  <c r="J16" i="1"/>
  <c r="I16" i="1"/>
  <c r="H16" i="1"/>
  <c r="G16" i="1"/>
  <c r="F16" i="1"/>
  <c r="E16" i="1"/>
  <c r="D16" i="1"/>
  <c r="C16" i="1"/>
  <c r="B16" i="1"/>
  <c r="K15" i="1"/>
  <c r="K16" i="1" s="1"/>
  <c r="J12" i="1"/>
  <c r="J29" i="1" s="1"/>
  <c r="I12" i="1"/>
  <c r="I29" i="1" s="1"/>
  <c r="H12" i="1"/>
  <c r="H29" i="1" s="1"/>
  <c r="G12" i="1"/>
  <c r="G29" i="1" s="1"/>
  <c r="E12" i="1"/>
  <c r="E29" i="1" s="1"/>
  <c r="D12" i="1"/>
  <c r="D29" i="1" s="1"/>
  <c r="C12" i="1"/>
  <c r="C29" i="1" s="1"/>
  <c r="B12" i="1"/>
  <c r="K11" i="1"/>
  <c r="K10" i="1"/>
  <c r="K9" i="1"/>
  <c r="K8" i="1"/>
  <c r="F7" i="1"/>
  <c r="F12" i="1" s="1"/>
  <c r="F29" i="1" s="1"/>
  <c r="K6" i="1"/>
  <c r="B29" i="1" l="1"/>
  <c r="K7" i="1"/>
  <c r="K12" i="1" s="1"/>
  <c r="K29" i="1" s="1"/>
  <c r="K19" i="1"/>
  <c r="K23" i="1" s="1"/>
</calcChain>
</file>

<file path=xl/sharedStrings.xml><?xml version="1.0" encoding="utf-8"?>
<sst xmlns="http://schemas.openxmlformats.org/spreadsheetml/2006/main" count="23" uniqueCount="20">
  <si>
    <t xml:space="preserve"> RESUMEN CAPÍTULO 1 - PRESUPUESTO 2023 (CENTRO 30.04)</t>
  </si>
  <si>
    <t>TOTAL</t>
  </si>
  <si>
    <t>PROGRAMA 321M</t>
  </si>
  <si>
    <t>PDI COMPLEMENTOS</t>
  </si>
  <si>
    <t>OTRO PERSONAL</t>
  </si>
  <si>
    <t>FUNCIONARIO (PAS)</t>
  </si>
  <si>
    <t>LABORALES (PAS)</t>
  </si>
  <si>
    <t>JUBIL., INVAL. Y FALL.</t>
  </si>
  <si>
    <t>BENEFICIOS SOCIALES. Ayuda al Transporte</t>
  </si>
  <si>
    <t>TOTAL 321M</t>
  </si>
  <si>
    <t>PROGRAMA 501</t>
  </si>
  <si>
    <t>LABORALES (ITD)</t>
  </si>
  <si>
    <t>TOTAL 501</t>
  </si>
  <si>
    <t>PROGRAMA 322C</t>
  </si>
  <si>
    <t xml:space="preserve">PDI </t>
  </si>
  <si>
    <t>TOTAL 322C</t>
  </si>
  <si>
    <t>PROGRAMA 466A</t>
  </si>
  <si>
    <t>PDI Complementos Invest.</t>
  </si>
  <si>
    <t>TOTAL 466A</t>
  </si>
  <si>
    <t xml:space="preserve">TOTAL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</si>
</sst>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"/>
    <numFmt numFmtId="165" formatCode="#,##0.00\ "/>
  </numFmts>
  <fonts count="9">
    <font>
      <sz val="10"/>
      <name val="Geneva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164" fontId="3" fillId="0" borderId="0" xfId="0" applyNumberFormat="1" applyFont="1" applyAlignment="1"/>
    <xf numFmtId="4" fontId="3" fillId="0" borderId="0" xfId="0" applyNumberFormat="1" applyFont="1"/>
    <xf numFmtId="4" fontId="4" fillId="0" borderId="2" xfId="0" applyNumberFormat="1" applyFont="1" applyBorder="1" applyAlignment="1">
      <alignment horizontal="left" vertical="center" indent="1"/>
    </xf>
    <xf numFmtId="165" fontId="5" fillId="0" borderId="2" xfId="0" applyNumberFormat="1" applyFont="1" applyBorder="1" applyAlignment="1">
      <alignment vertical="center"/>
    </xf>
    <xf numFmtId="0" fontId="5" fillId="0" borderId="0" xfId="0" applyFont="1"/>
    <xf numFmtId="4" fontId="5" fillId="0" borderId="2" xfId="0" applyNumberFormat="1" applyFont="1" applyBorder="1" applyAlignment="1">
      <alignment horizontal="left" vertical="center" indent="1"/>
    </xf>
    <xf numFmtId="165" fontId="6" fillId="0" borderId="2" xfId="0" applyNumberFormat="1" applyFont="1" applyBorder="1" applyAlignment="1">
      <alignment vertical="center"/>
    </xf>
    <xf numFmtId="2" fontId="5" fillId="0" borderId="0" xfId="0" applyNumberFormat="1" applyFont="1"/>
    <xf numFmtId="4" fontId="5" fillId="0" borderId="2" xfId="0" applyNumberFormat="1" applyFont="1" applyBorder="1" applyAlignment="1">
      <alignment horizontal="left" vertical="center" wrapText="1" indent="1"/>
    </xf>
    <xf numFmtId="165" fontId="4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5" fillId="0" borderId="3" xfId="0" applyNumberFormat="1" applyFont="1" applyBorder="1" applyAlignment="1">
      <alignment horizontal="left" vertical="center" indent="1"/>
    </xf>
    <xf numFmtId="165" fontId="5" fillId="0" borderId="3" xfId="0" applyNumberFormat="1" applyFont="1" applyBorder="1" applyAlignment="1">
      <alignment vertical="center"/>
    </xf>
    <xf numFmtId="165" fontId="7" fillId="0" borderId="2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left" vertical="center" wrapText="1" indent="1"/>
    </xf>
    <xf numFmtId="165" fontId="4" fillId="2" borderId="1" xfId="0" applyNumberFormat="1" applyFont="1" applyFill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165" fontId="5" fillId="0" borderId="0" xfId="0" applyNumberFormat="1" applyFont="1" applyBorder="1"/>
    <xf numFmtId="4" fontId="8" fillId="0" borderId="0" xfId="0" applyNumberFormat="1" applyFon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Normal="100" workbookViewId="0"/>
  </sheetViews>
  <sheetFormatPr baseColWidth="10" defaultColWidth="11.44140625" defaultRowHeight="13.2"/>
  <cols>
    <col min="1" max="1" width="22.21875" style="3" customWidth="1"/>
    <col min="2" max="5" width="13.21875" style="3" customWidth="1"/>
    <col min="6" max="6" width="10.77734375" style="3" customWidth="1"/>
    <col min="7" max="7" width="12.5546875" style="3" customWidth="1"/>
    <col min="8" max="8" width="10.44140625" style="3" customWidth="1"/>
    <col min="9" max="9" width="13.21875" style="3" customWidth="1"/>
    <col min="10" max="10" width="12.21875" style="3" customWidth="1"/>
    <col min="11" max="11" width="13.77734375" style="3" customWidth="1"/>
    <col min="12" max="16384" width="11.44140625" style="3"/>
  </cols>
  <sheetData>
    <row r="1" spans="1:13" ht="20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spans="1:13" ht="15" customHeight="1"/>
    <row r="3" spans="1:13" ht="23.25" customHeight="1">
      <c r="A3" s="4"/>
      <c r="B3" s="4">
        <v>120</v>
      </c>
      <c r="C3" s="4">
        <v>121</v>
      </c>
      <c r="D3" s="5">
        <v>130</v>
      </c>
      <c r="E3" s="4">
        <v>133</v>
      </c>
      <c r="F3" s="4">
        <v>143</v>
      </c>
      <c r="G3" s="4">
        <v>150</v>
      </c>
      <c r="H3" s="4">
        <v>151</v>
      </c>
      <c r="I3" s="4">
        <v>160</v>
      </c>
      <c r="J3" s="4">
        <v>162</v>
      </c>
      <c r="K3" s="4" t="s">
        <v>1</v>
      </c>
    </row>
    <row r="4" spans="1:13" ht="6.75" customHeight="1">
      <c r="B4" s="6"/>
      <c r="C4" s="6"/>
      <c r="K4" s="7"/>
    </row>
    <row r="5" spans="1:13" s="10" customFormat="1" ht="18" customHeight="1">
      <c r="A5" s="8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s="10" customFormat="1" ht="15.75" customHeight="1">
      <c r="A6" s="11" t="s">
        <v>3</v>
      </c>
      <c r="B6" s="9"/>
      <c r="C6" s="9">
        <v>1534467.77</v>
      </c>
      <c r="D6" s="9">
        <v>14524.59</v>
      </c>
      <c r="E6" s="9">
        <v>417454.71</v>
      </c>
      <c r="F6" s="9"/>
      <c r="G6" s="9"/>
      <c r="H6" s="9"/>
      <c r="I6" s="9">
        <v>138665.35999999999</v>
      </c>
      <c r="J6" s="12"/>
      <c r="K6" s="9">
        <f t="shared" ref="K6:K11" si="0">SUM(B6:J6)</f>
        <v>2105112.4300000002</v>
      </c>
    </row>
    <row r="7" spans="1:13" s="10" customFormat="1" ht="15.75" customHeight="1">
      <c r="A7" s="11" t="s">
        <v>4</v>
      </c>
      <c r="B7" s="9"/>
      <c r="C7" s="9"/>
      <c r="D7" s="9"/>
      <c r="E7" s="9"/>
      <c r="F7" s="9">
        <f>106167.81-0.01-I7</f>
        <v>106042.68000000001</v>
      </c>
      <c r="G7" s="9"/>
      <c r="H7" s="9"/>
      <c r="I7" s="9">
        <v>125.12</v>
      </c>
      <c r="J7" s="9"/>
      <c r="K7" s="9">
        <f t="shared" si="0"/>
        <v>106167.8</v>
      </c>
    </row>
    <row r="8" spans="1:13" s="10" customFormat="1" ht="15.75" customHeight="1">
      <c r="A8" s="11" t="s">
        <v>5</v>
      </c>
      <c r="B8" s="9">
        <v>12539313.949999999</v>
      </c>
      <c r="C8" s="9">
        <v>17721402.710000001</v>
      </c>
      <c r="D8" s="9"/>
      <c r="E8" s="9"/>
      <c r="F8" s="9"/>
      <c r="G8" s="9">
        <v>3040092.73</v>
      </c>
      <c r="H8" s="9">
        <v>77984.429999999993</v>
      </c>
      <c r="I8" s="9">
        <v>8683212.8900000006</v>
      </c>
      <c r="J8" s="12"/>
      <c r="K8" s="9">
        <f t="shared" si="0"/>
        <v>42062006.710000001</v>
      </c>
    </row>
    <row r="9" spans="1:13" s="10" customFormat="1" ht="15.75" customHeight="1">
      <c r="A9" s="11" t="s">
        <v>6</v>
      </c>
      <c r="B9" s="9"/>
      <c r="C9" s="9"/>
      <c r="D9" s="9">
        <v>31006557.780000001</v>
      </c>
      <c r="E9" s="9"/>
      <c r="F9" s="9"/>
      <c r="G9" s="9"/>
      <c r="H9" s="9"/>
      <c r="I9" s="9">
        <v>10577035.890000001</v>
      </c>
      <c r="J9" s="12"/>
      <c r="K9" s="9">
        <f t="shared" si="0"/>
        <v>41583593.670000002</v>
      </c>
      <c r="M9" s="13"/>
    </row>
    <row r="10" spans="1:13" s="10" customFormat="1" ht="15.75" customHeight="1">
      <c r="A10" s="11" t="s">
        <v>7</v>
      </c>
      <c r="B10" s="12"/>
      <c r="C10" s="12"/>
      <c r="D10" s="12"/>
      <c r="E10" s="12"/>
      <c r="F10" s="12"/>
      <c r="G10" s="12"/>
      <c r="H10" s="12"/>
      <c r="I10" s="12"/>
      <c r="J10" s="9">
        <v>1888280.63</v>
      </c>
      <c r="K10" s="9">
        <f t="shared" si="0"/>
        <v>1888280.63</v>
      </c>
    </row>
    <row r="11" spans="1:13" s="10" customFormat="1" ht="27.75" customHeight="1">
      <c r="A11" s="14" t="s">
        <v>8</v>
      </c>
      <c r="B11" s="12"/>
      <c r="C11" s="12"/>
      <c r="D11" s="12"/>
      <c r="E11" s="12"/>
      <c r="F11" s="12"/>
      <c r="G11" s="12"/>
      <c r="H11" s="12"/>
      <c r="J11" s="9">
        <v>76500</v>
      </c>
      <c r="K11" s="9">
        <f t="shared" si="0"/>
        <v>76500</v>
      </c>
    </row>
    <row r="12" spans="1:13" s="10" customFormat="1" ht="18" customHeight="1">
      <c r="A12" s="8" t="s">
        <v>9</v>
      </c>
      <c r="B12" s="15">
        <f t="shared" ref="B12:I12" si="1">SUM(B6:B11)</f>
        <v>12539313.949999999</v>
      </c>
      <c r="C12" s="15">
        <f t="shared" si="1"/>
        <v>19255870.48</v>
      </c>
      <c r="D12" s="15">
        <f t="shared" si="1"/>
        <v>31021082.370000001</v>
      </c>
      <c r="E12" s="15">
        <f t="shared" si="1"/>
        <v>417454.71</v>
      </c>
      <c r="F12" s="15">
        <f t="shared" si="1"/>
        <v>106042.68000000001</v>
      </c>
      <c r="G12" s="15">
        <f t="shared" si="1"/>
        <v>3040092.73</v>
      </c>
      <c r="H12" s="15">
        <f t="shared" si="1"/>
        <v>77984.429999999993</v>
      </c>
      <c r="I12" s="15">
        <f t="shared" si="1"/>
        <v>19399039.260000002</v>
      </c>
      <c r="J12" s="15">
        <f>SUM(J6:J11)</f>
        <v>1964780.63</v>
      </c>
      <c r="K12" s="15">
        <f>SUM(K6:K11)</f>
        <v>87821661.239999995</v>
      </c>
    </row>
    <row r="13" spans="1:13" ht="6.75" customHeight="1">
      <c r="A13" s="16"/>
      <c r="B13" s="17"/>
      <c r="C13" s="17"/>
      <c r="D13" s="18"/>
      <c r="E13" s="18"/>
      <c r="F13" s="18"/>
      <c r="G13" s="18"/>
      <c r="H13" s="18"/>
      <c r="I13" s="18"/>
      <c r="J13" s="18"/>
      <c r="K13" s="19"/>
    </row>
    <row r="14" spans="1:13" s="10" customFormat="1" ht="18" hidden="1" customHeight="1">
      <c r="A14" s="8" t="s">
        <v>10</v>
      </c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3" s="10" customFormat="1" ht="14.25" hidden="1" customHeight="1">
      <c r="A15" s="11" t="s">
        <v>11</v>
      </c>
      <c r="B15" s="15"/>
      <c r="C15" s="9"/>
      <c r="D15" s="9"/>
      <c r="E15" s="9"/>
      <c r="F15" s="9"/>
      <c r="G15" s="9"/>
      <c r="H15" s="15"/>
      <c r="I15" s="9"/>
      <c r="J15" s="9"/>
      <c r="K15" s="9">
        <f>SUM(B15:J15)</f>
        <v>0</v>
      </c>
    </row>
    <row r="16" spans="1:13" s="10" customFormat="1" ht="18" hidden="1" customHeight="1">
      <c r="A16" s="8" t="s">
        <v>12</v>
      </c>
      <c r="B16" s="15">
        <f t="shared" ref="B16:J16" si="2">SUM(B15)</f>
        <v>0</v>
      </c>
      <c r="C16" s="15">
        <f t="shared" si="2"/>
        <v>0</v>
      </c>
      <c r="D16" s="15">
        <f t="shared" si="2"/>
        <v>0</v>
      </c>
      <c r="E16" s="15">
        <f t="shared" si="2"/>
        <v>0</v>
      </c>
      <c r="F16" s="15">
        <f t="shared" si="2"/>
        <v>0</v>
      </c>
      <c r="G16" s="15">
        <f t="shared" si="2"/>
        <v>0</v>
      </c>
      <c r="H16" s="15">
        <f t="shared" si="2"/>
        <v>0</v>
      </c>
      <c r="I16" s="15">
        <f t="shared" si="2"/>
        <v>0</v>
      </c>
      <c r="J16" s="15">
        <f t="shared" si="2"/>
        <v>0</v>
      </c>
      <c r="K16" s="15">
        <f>SUM(K15:K15)</f>
        <v>0</v>
      </c>
    </row>
    <row r="17" spans="1:11" s="10" customFormat="1" ht="14.25" hidden="1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</row>
    <row r="18" spans="1:11" s="10" customFormat="1" ht="18" customHeight="1">
      <c r="A18" s="8" t="s">
        <v>13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s="10" customFormat="1" ht="15.75" customHeight="1">
      <c r="A19" s="11" t="s">
        <v>14</v>
      </c>
      <c r="B19" s="9">
        <f>9004148.35+24494358.78</f>
        <v>33498507.130000003</v>
      </c>
      <c r="C19" s="9">
        <f>18077509.17+31807913.5</f>
        <v>49885422.670000002</v>
      </c>
      <c r="D19" s="9">
        <f>117433.45+275726.3</f>
        <v>393159.75</v>
      </c>
      <c r="E19" s="9">
        <f>9460739.19+29099746.17</f>
        <v>38560485.359999999</v>
      </c>
      <c r="F19" s="9"/>
      <c r="G19" s="9"/>
      <c r="H19" s="9">
        <f>21223.65</f>
        <v>21223.65</v>
      </c>
      <c r="I19" s="9">
        <f>3318129.6+13330232.99</f>
        <v>16648362.59</v>
      </c>
      <c r="J19" s="9"/>
      <c r="K19" s="9">
        <f>SUM(B19:J19)</f>
        <v>139007161.15000001</v>
      </c>
    </row>
    <row r="20" spans="1:11" s="10" customFormat="1" ht="15.75" hidden="1" customHeight="1">
      <c r="A20" s="11" t="s">
        <v>4</v>
      </c>
      <c r="B20" s="9"/>
      <c r="C20" s="9"/>
      <c r="D20" s="9"/>
      <c r="E20" s="9"/>
      <c r="F20" s="9"/>
      <c r="G20" s="9"/>
      <c r="H20" s="9"/>
      <c r="I20" s="9"/>
      <c r="J20" s="9"/>
      <c r="K20" s="9">
        <f>SUM(B20:J20)</f>
        <v>0</v>
      </c>
    </row>
    <row r="21" spans="1:11" s="10" customFormat="1" ht="15.75" customHeight="1">
      <c r="A21" s="11" t="s">
        <v>7</v>
      </c>
      <c r="B21" s="12"/>
      <c r="C21" s="12"/>
      <c r="D21" s="12"/>
      <c r="E21" s="12"/>
      <c r="F21" s="12"/>
      <c r="G21" s="12"/>
      <c r="H21" s="12"/>
      <c r="I21" s="12"/>
      <c r="J21" s="9">
        <v>1544956.87</v>
      </c>
      <c r="K21" s="9">
        <f>SUM(B21:J21)</f>
        <v>1544956.87</v>
      </c>
    </row>
    <row r="22" spans="1:11" s="10" customFormat="1" ht="27.75" customHeight="1">
      <c r="A22" s="14" t="s">
        <v>8</v>
      </c>
      <c r="B22" s="12"/>
      <c r="C22" s="12"/>
      <c r="D22" s="12"/>
      <c r="E22" s="12"/>
      <c r="F22" s="12"/>
      <c r="G22" s="12"/>
      <c r="H22" s="12"/>
      <c r="J22" s="9">
        <v>76500</v>
      </c>
      <c r="K22" s="9">
        <f>SUM(B22:J22)</f>
        <v>76500</v>
      </c>
    </row>
    <row r="23" spans="1:11" s="10" customFormat="1" ht="18" customHeight="1">
      <c r="A23" s="8" t="s">
        <v>15</v>
      </c>
      <c r="B23" s="15">
        <f t="shared" ref="B23:K23" si="3">SUM(B19:B22)</f>
        <v>33498507.130000003</v>
      </c>
      <c r="C23" s="15">
        <f t="shared" si="3"/>
        <v>49885422.670000002</v>
      </c>
      <c r="D23" s="15">
        <f t="shared" si="3"/>
        <v>393159.75</v>
      </c>
      <c r="E23" s="15">
        <f t="shared" si="3"/>
        <v>38560485.359999999</v>
      </c>
      <c r="F23" s="15">
        <f t="shared" si="3"/>
        <v>0</v>
      </c>
      <c r="G23" s="15">
        <f t="shared" si="3"/>
        <v>0</v>
      </c>
      <c r="H23" s="15">
        <f t="shared" si="3"/>
        <v>21223.65</v>
      </c>
      <c r="I23" s="15">
        <f t="shared" si="3"/>
        <v>16648362.59</v>
      </c>
      <c r="J23" s="15">
        <f>SUM(J19:J22)</f>
        <v>1621456.87</v>
      </c>
      <c r="K23" s="15">
        <f t="shared" si="3"/>
        <v>140628618.02000001</v>
      </c>
    </row>
    <row r="24" spans="1:11" ht="6.75" customHeight="1">
      <c r="A24" s="16"/>
      <c r="B24" s="17"/>
      <c r="C24" s="17"/>
      <c r="D24" s="18"/>
      <c r="E24" s="18"/>
      <c r="F24" s="18"/>
      <c r="G24" s="18"/>
      <c r="H24" s="18"/>
      <c r="I24" s="18"/>
      <c r="J24" s="18"/>
      <c r="K24" s="19"/>
    </row>
    <row r="25" spans="1:11" s="10" customFormat="1" ht="18" customHeight="1">
      <c r="A25" s="8" t="s">
        <v>16</v>
      </c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s="10" customFormat="1" ht="15.75" customHeight="1">
      <c r="A26" s="11" t="s">
        <v>17</v>
      </c>
      <c r="B26" s="22"/>
      <c r="C26" s="12"/>
      <c r="D26" s="9">
        <v>6196.06</v>
      </c>
      <c r="E26" s="9">
        <v>1534556.25</v>
      </c>
      <c r="F26" s="12"/>
      <c r="G26" s="9">
        <v>6287015.4100000001</v>
      </c>
      <c r="H26" s="15"/>
      <c r="I26" s="9">
        <v>459083.31</v>
      </c>
      <c r="J26" s="12"/>
      <c r="K26" s="9">
        <f>SUM(B26:J26)</f>
        <v>8286851.0300000003</v>
      </c>
    </row>
    <row r="27" spans="1:11" s="10" customFormat="1" ht="18" customHeight="1">
      <c r="A27" s="8" t="s">
        <v>18</v>
      </c>
      <c r="B27" s="15">
        <f t="shared" ref="B27:J27" si="4">SUM(B26)</f>
        <v>0</v>
      </c>
      <c r="C27" s="15">
        <f t="shared" si="4"/>
        <v>0</v>
      </c>
      <c r="D27" s="15">
        <f t="shared" si="4"/>
        <v>6196.06</v>
      </c>
      <c r="E27" s="15">
        <f t="shared" si="4"/>
        <v>1534556.25</v>
      </c>
      <c r="F27" s="15">
        <f t="shared" si="4"/>
        <v>0</v>
      </c>
      <c r="G27" s="15">
        <f t="shared" si="4"/>
        <v>6287015.4100000001</v>
      </c>
      <c r="H27" s="15">
        <f t="shared" si="4"/>
        <v>0</v>
      </c>
      <c r="I27" s="15">
        <f t="shared" si="4"/>
        <v>459083.31</v>
      </c>
      <c r="J27" s="15">
        <f t="shared" si="4"/>
        <v>0</v>
      </c>
      <c r="K27" s="15">
        <f>SUM(K26:K26)</f>
        <v>8286851.0300000003</v>
      </c>
    </row>
    <row r="28" spans="1:11" ht="6.75" customHeight="1">
      <c r="B28" s="6"/>
      <c r="C28" s="6"/>
      <c r="K28" s="7"/>
    </row>
    <row r="29" spans="1:11" s="10" customFormat="1" ht="23.25" customHeight="1">
      <c r="A29" s="23" t="s">
        <v>19</v>
      </c>
      <c r="B29" s="24">
        <f>SUM(B12+B16+B23+B27)</f>
        <v>46037821.079999998</v>
      </c>
      <c r="C29" s="24">
        <f t="shared" ref="C29:K29" si="5">SUM(C12+C16+C23+C27)</f>
        <v>69141293.150000006</v>
      </c>
      <c r="D29" s="24">
        <f t="shared" si="5"/>
        <v>31420438.18</v>
      </c>
      <c r="E29" s="24">
        <f t="shared" si="5"/>
        <v>40512496.32</v>
      </c>
      <c r="F29" s="24">
        <f t="shared" si="5"/>
        <v>106042.68000000001</v>
      </c>
      <c r="G29" s="24">
        <f t="shared" si="5"/>
        <v>9327108.1400000006</v>
      </c>
      <c r="H29" s="24">
        <f t="shared" si="5"/>
        <v>99208.079999999987</v>
      </c>
      <c r="I29" s="24">
        <f t="shared" si="5"/>
        <v>36506485.160000004</v>
      </c>
      <c r="J29" s="24">
        <f t="shared" si="5"/>
        <v>3586237.5</v>
      </c>
      <c r="K29" s="24">
        <f t="shared" si="5"/>
        <v>236737130.28999999</v>
      </c>
    </row>
    <row r="30" spans="1:11" s="10" customFormat="1" ht="0.75" hidden="1" customHeight="1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1" ht="14.25" customHeight="1"/>
    <row r="32" spans="1:11">
      <c r="B32" s="6"/>
      <c r="C32" s="6"/>
      <c r="K32" s="7"/>
    </row>
    <row r="33" spans="4:11">
      <c r="D33" s="27"/>
      <c r="K33" s="28"/>
    </row>
    <row r="34" spans="4:11">
      <c r="D34" s="27"/>
      <c r="G34" s="7"/>
      <c r="J34" s="29"/>
    </row>
    <row r="35" spans="4:11">
      <c r="D35" s="27"/>
      <c r="J35" s="7"/>
      <c r="K35" s="7"/>
    </row>
    <row r="37" spans="4:11">
      <c r="D37" s="29"/>
    </row>
  </sheetData>
  <printOptions horizontalCentered="1"/>
  <pageMargins left="0.39370078740157483" right="0.19685039370078741" top="1.03" bottom="0.39370078740157483" header="0" footer="0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 C1 23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2023-02-17T10:58:08Z</dcterms:created>
  <dcterms:modified xsi:type="dcterms:W3CDTF">2023-02-17T10:59:00Z</dcterms:modified>
</cp:coreProperties>
</file>