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4\GASTOS\"/>
    </mc:Choice>
  </mc:AlternateContent>
  <bookViews>
    <workbookView xWindow="0" yWindow="0" windowWidth="23040" windowHeight="9384"/>
  </bookViews>
  <sheets>
    <sheet name="GASTOS 24" sheetId="1" r:id="rId1"/>
  </sheets>
  <externalReferences>
    <externalReference r:id="rId2"/>
  </externalReferences>
  <definedNames>
    <definedName name="aaa">#REF!</definedName>
    <definedName name="AAAAA">#REF!</definedName>
    <definedName name="AAAFFF">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 l="1"/>
  <c r="F84" i="1"/>
  <c r="E81" i="1"/>
  <c r="E77" i="1"/>
  <c r="F75" i="1" s="1"/>
  <c r="E72" i="1"/>
  <c r="E69" i="1"/>
  <c r="F67" i="1"/>
  <c r="E62" i="1"/>
  <c r="E58" i="1"/>
  <c r="E55" i="1"/>
  <c r="E52" i="1"/>
  <c r="E49" i="1"/>
  <c r="F47" i="1"/>
  <c r="E43" i="1"/>
  <c r="E40" i="1"/>
  <c r="F38" i="1"/>
  <c r="E34" i="1"/>
  <c r="C32" i="1"/>
  <c r="C31" i="1"/>
  <c r="C30" i="1"/>
  <c r="C29" i="1"/>
  <c r="C28" i="1"/>
  <c r="C27" i="1"/>
  <c r="E26" i="1"/>
  <c r="F20" i="1" s="1"/>
  <c r="E24" i="1"/>
  <c r="E22" i="1"/>
  <c r="E16" i="1"/>
  <c r="F4" i="1" s="1"/>
  <c r="E12" i="1"/>
  <c r="F89" i="1" l="1"/>
</calcChain>
</file>

<file path=xl/sharedStrings.xml><?xml version="1.0" encoding="utf-8"?>
<sst xmlns="http://schemas.openxmlformats.org/spreadsheetml/2006/main" count="66" uniqueCount="66">
  <si>
    <t>PRESUPUESTO DE GASTOS 2024</t>
  </si>
  <si>
    <t>Subconcepto</t>
  </si>
  <si>
    <t>Concepto</t>
  </si>
  <si>
    <t xml:space="preserve">Artículo </t>
  </si>
  <si>
    <t>Capítulo</t>
  </si>
  <si>
    <t>Capítulo 1 GASTOS DE PERSONAL</t>
  </si>
  <si>
    <t>Funcionarios</t>
  </si>
  <si>
    <t>Laborales</t>
  </si>
  <si>
    <t>Otro personal</t>
  </si>
  <si>
    <t>Incentivos al rendimiento</t>
  </si>
  <si>
    <t>Productividad y gratificaciones</t>
  </si>
  <si>
    <t>Gratificaciones</t>
  </si>
  <si>
    <t>Cuotas, prestaciones y gastos sociales a cargo del empleador</t>
  </si>
  <si>
    <t>Cuotas sociales</t>
  </si>
  <si>
    <t>Gastos sociales de personal</t>
  </si>
  <si>
    <t>Capítulo 2 GASTOS CORRIENTES EN BIENES Y SERVICIOS</t>
  </si>
  <si>
    <t>Arrendamientos y cánones</t>
  </si>
  <si>
    <t>Reparaciones, mantenimiento y conservación</t>
  </si>
  <si>
    <t>Material, suministros y otros</t>
  </si>
  <si>
    <t>Artículo 22 sin subconceptos vinculantes</t>
  </si>
  <si>
    <t>221.00</t>
  </si>
  <si>
    <t>Energía eléctrica</t>
  </si>
  <si>
    <t>221.01</t>
  </si>
  <si>
    <t>Agua</t>
  </si>
  <si>
    <t>221.02</t>
  </si>
  <si>
    <t>Gas</t>
  </si>
  <si>
    <t>221.03</t>
  </si>
  <si>
    <t>Combustibles</t>
  </si>
  <si>
    <t>226.01</t>
  </si>
  <si>
    <t>Atenciones protocolarias y representativas</t>
  </si>
  <si>
    <t>Indemnizaciones por razón del servicio</t>
  </si>
  <si>
    <t>Gastos de publicaciones</t>
  </si>
  <si>
    <t>Capítulo 3 GASTOS FINANCIEROS</t>
  </si>
  <si>
    <t>De préstamos del interior</t>
  </si>
  <si>
    <t>Intereses</t>
  </si>
  <si>
    <t>Intereses de demora y otros gastos financieros</t>
  </si>
  <si>
    <t>Intereses de demora</t>
  </si>
  <si>
    <t>Otros gastos financieros</t>
  </si>
  <si>
    <t>Capítulo 4 TRANSFERENCIAS Y SUBVENCIONES CORRIENTES</t>
  </si>
  <si>
    <t>A organismos autónomos administrativos</t>
  </si>
  <si>
    <t>Transferencias corrientes a OO.AA.</t>
  </si>
  <si>
    <t>A empresas públicas y otros entes públicos</t>
  </si>
  <si>
    <t>Transf. y  subv. corrientes a empresas pbcas y otros entes</t>
  </si>
  <si>
    <t>A empresas privadas</t>
  </si>
  <si>
    <t>Transf. y subv. corrientes a empresas privadas</t>
  </si>
  <si>
    <t xml:space="preserve">A familias e instituciones sin fines de lucro </t>
  </si>
  <si>
    <t>Becas</t>
  </si>
  <si>
    <t>Otras subv. y ayudas a familias e instit. sin fines de lucro</t>
  </si>
  <si>
    <t>Transferencias corrientes al exterior</t>
  </si>
  <si>
    <t>Transferencias y subvenciones corrientes al exterior</t>
  </si>
  <si>
    <t>Capítulo 6 INVERSIONES REALES</t>
  </si>
  <si>
    <t>Capítulo 7 TRANSFERENCIAS Y SUBVENCIONES DE CAPITAL</t>
  </si>
  <si>
    <t>A familias e instituciones sin fines de lucro</t>
  </si>
  <si>
    <t>Subvenciones y Transferenciasde capital</t>
  </si>
  <si>
    <t>Al exterior</t>
  </si>
  <si>
    <t>Subvenciones y transferencias de capital al exterior</t>
  </si>
  <si>
    <t>Capítulo 8 ACTIVOS FINANCIEROS</t>
  </si>
  <si>
    <t>Concesión de préstamos fuera del sector público</t>
  </si>
  <si>
    <t>Préstamos a corto plazo</t>
  </si>
  <si>
    <t xml:space="preserve">Préstamos a largo plazo </t>
  </si>
  <si>
    <t>Adquisición de acciones fuera del sector público</t>
  </si>
  <si>
    <t>Adquisición de acciones de empresas nacionales o de la UE</t>
  </si>
  <si>
    <t>Capítulo 9 PASIVOS FINANCIEROS</t>
  </si>
  <si>
    <t>Amortización de préstamos del interior</t>
  </si>
  <si>
    <t>Amortización préstamos a corto plazo sector público</t>
  </si>
  <si>
    <t>TOTAL GASTOS UPM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</si>
</sst>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\ \ "/>
    <numFmt numFmtId="165" formatCode="#,##0.00_ ;\-#,##0.00\ "/>
    <numFmt numFmtId="166" formatCode="#,##0.00\ "/>
    <numFmt numFmtId="167" formatCode="#,##0.00\ \ "/>
  </numFmts>
  <fonts count="13">
    <font>
      <sz val="10"/>
      <name val="Geneva"/>
    </font>
    <font>
      <sz val="11"/>
      <color indexed="8"/>
      <name val="Calibri"/>
      <family val="2"/>
    </font>
    <font>
      <b/>
      <sz val="14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Geneva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4">
    <xf numFmtId="3" fontId="0" fillId="0" borderId="0" applyFont="0"/>
    <xf numFmtId="0" fontId="1" fillId="0" borderId="0"/>
    <xf numFmtId="44" fontId="1" fillId="0" borderId="0" applyFont="0" applyFill="0" applyBorder="0" applyAlignment="0" applyProtection="0"/>
    <xf numFmtId="0" fontId="5" fillId="0" borderId="0"/>
  </cellStyleXfs>
  <cellXfs count="65">
    <xf numFmtId="3" fontId="0" fillId="0" borderId="0" xfId="0"/>
    <xf numFmtId="0" fontId="2" fillId="0" borderId="0" xfId="1" applyFont="1" applyAlignment="1">
      <alignment horizontal="centerContinuous" vertical="top"/>
    </xf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4" fillId="0" borderId="0" xfId="1" applyFont="1"/>
    <xf numFmtId="3" fontId="6" fillId="2" borderId="0" xfId="0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Continuous" vertical="center"/>
    </xf>
    <xf numFmtId="3" fontId="3" fillId="0" borderId="0" xfId="0" applyFont="1" applyFill="1" applyBorder="1"/>
    <xf numFmtId="0" fontId="3" fillId="0" borderId="0" xfId="1" applyFont="1"/>
    <xf numFmtId="0" fontId="8" fillId="0" borderId="0" xfId="1" applyFont="1"/>
    <xf numFmtId="44" fontId="7" fillId="0" borderId="0" xfId="2" applyFont="1" applyFill="1" applyBorder="1" applyAlignment="1">
      <alignment horizontal="center"/>
    </xf>
    <xf numFmtId="0" fontId="7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right" vertical="center" indent="1"/>
    </xf>
    <xf numFmtId="0" fontId="4" fillId="2" borderId="0" xfId="1" applyFont="1" applyFill="1" applyBorder="1" applyAlignment="1">
      <alignment horizontal="right" vertical="center" indent="1"/>
    </xf>
    <xf numFmtId="0" fontId="4" fillId="2" borderId="0" xfId="1" applyFont="1" applyFill="1" applyAlignment="1">
      <alignment horizontal="right" vertical="center" indent="1"/>
    </xf>
    <xf numFmtId="165" fontId="7" fillId="2" borderId="0" xfId="2" applyNumberFormat="1" applyFont="1" applyFill="1" applyBorder="1" applyAlignment="1">
      <alignment horizontal="right" vertical="center" indent="1"/>
    </xf>
    <xf numFmtId="0" fontId="4" fillId="0" borderId="0" xfId="1" applyFont="1" applyBorder="1"/>
    <xf numFmtId="0" fontId="4" fillId="0" borderId="0" xfId="1" applyFont="1" applyAlignment="1">
      <alignment vertical="center"/>
    </xf>
    <xf numFmtId="0" fontId="3" fillId="0" borderId="0" xfId="1" applyFont="1" applyAlignment="1">
      <alignment horizontal="right" vertical="center" indent="1"/>
    </xf>
    <xf numFmtId="0" fontId="8" fillId="0" borderId="0" xfId="1" applyFont="1" applyAlignment="1">
      <alignment horizontal="right" vertical="center" indent="1"/>
    </xf>
    <xf numFmtId="44" fontId="7" fillId="0" borderId="0" xfId="2" applyFont="1" applyFill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9" fillId="0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 indent="1"/>
    </xf>
    <xf numFmtId="0" fontId="3" fillId="0" borderId="0" xfId="1" applyFont="1" applyFill="1" applyBorder="1" applyAlignment="1">
      <alignment horizontal="right" vertical="center" indent="1"/>
    </xf>
    <xf numFmtId="0" fontId="8" fillId="0" borderId="0" xfId="1" applyFont="1" applyFill="1" applyBorder="1" applyAlignment="1">
      <alignment horizontal="right" vertical="center" indent="1"/>
    </xf>
    <xf numFmtId="166" fontId="9" fillId="0" borderId="0" xfId="0" applyNumberFormat="1" applyFont="1" applyAlignment="1">
      <alignment horizontal="right" vertical="center" indent="1"/>
    </xf>
    <xf numFmtId="165" fontId="9" fillId="0" borderId="0" xfId="2" applyNumberFormat="1" applyFont="1" applyFill="1" applyBorder="1" applyAlignment="1">
      <alignment horizontal="right" vertical="center" indent="1"/>
    </xf>
    <xf numFmtId="0" fontId="8" fillId="0" borderId="0" xfId="1" applyFont="1" applyBorder="1"/>
    <xf numFmtId="4" fontId="8" fillId="0" borderId="0" xfId="2" applyNumberFormat="1" applyFont="1" applyFill="1" applyBorder="1" applyAlignment="1">
      <alignment horizontal="right" vertical="center" indent="1"/>
    </xf>
    <xf numFmtId="44" fontId="9" fillId="0" borderId="0" xfId="2" applyFont="1" applyFill="1" applyBorder="1" applyAlignment="1">
      <alignment horizontal="right" vertical="center" indent="1"/>
    </xf>
    <xf numFmtId="3" fontId="10" fillId="0" borderId="0" xfId="0" applyFont="1" applyAlignment="1">
      <alignment horizontal="left" vertical="center"/>
    </xf>
    <xf numFmtId="3" fontId="6" fillId="0" borderId="0" xfId="0" applyFont="1" applyAlignment="1">
      <alignment horizontal="left" vertical="center" indent="1"/>
    </xf>
    <xf numFmtId="167" fontId="11" fillId="0" borderId="0" xfId="0" applyNumberFormat="1" applyFont="1" applyFill="1" applyBorder="1" applyAlignment="1">
      <alignment horizontal="right" vertical="center" indent="1"/>
    </xf>
    <xf numFmtId="164" fontId="6" fillId="0" borderId="0" xfId="0" applyNumberFormat="1" applyFont="1" applyBorder="1" applyAlignment="1">
      <alignment horizontal="right" vertical="center" indent="1"/>
    </xf>
    <xf numFmtId="4" fontId="11" fillId="0" borderId="0" xfId="0" applyNumberFormat="1" applyFont="1" applyAlignment="1">
      <alignment horizontal="right" vertical="center" indent="1"/>
    </xf>
    <xf numFmtId="3" fontId="11" fillId="0" borderId="0" xfId="0" applyFont="1" applyAlignment="1">
      <alignment vertical="center"/>
    </xf>
    <xf numFmtId="0" fontId="4" fillId="2" borderId="0" xfId="1" applyFont="1" applyFill="1" applyBorder="1" applyAlignment="1">
      <alignment horizontal="left" vertical="center" indent="1"/>
    </xf>
    <xf numFmtId="165" fontId="3" fillId="0" borderId="0" xfId="2" applyNumberFormat="1" applyFont="1" applyFill="1" applyBorder="1"/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 indent="1"/>
    </xf>
    <xf numFmtId="0" fontId="3" fillId="0" borderId="0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 indent="1"/>
    </xf>
    <xf numFmtId="165" fontId="3" fillId="0" borderId="0" xfId="2" applyNumberFormat="1" applyFont="1" applyFill="1" applyBorder="1" applyAlignment="1">
      <alignment horizontal="right" vertical="center" indent="1"/>
    </xf>
    <xf numFmtId="4" fontId="8" fillId="0" borderId="0" xfId="1" applyNumberFormat="1" applyFont="1" applyBorder="1"/>
    <xf numFmtId="165" fontId="4" fillId="0" borderId="0" xfId="1" applyNumberFormat="1" applyFont="1" applyBorder="1"/>
    <xf numFmtId="0" fontId="4" fillId="0" borderId="0" xfId="1" applyFont="1" applyFill="1" applyBorder="1" applyAlignment="1">
      <alignment horizontal="right" vertical="center" indent="1"/>
    </xf>
    <xf numFmtId="0" fontId="4" fillId="0" borderId="0" xfId="3" applyFont="1" applyBorder="1" applyAlignment="1">
      <alignment horizontal="right" vertical="center" indent="1"/>
    </xf>
    <xf numFmtId="0" fontId="7" fillId="0" borderId="0" xfId="1" applyFont="1" applyFill="1" applyBorder="1" applyAlignment="1">
      <alignment horizontal="left" vertical="center"/>
    </xf>
    <xf numFmtId="165" fontId="7" fillId="0" borderId="0" xfId="2" applyNumberFormat="1" applyFont="1" applyFill="1" applyBorder="1" applyAlignment="1">
      <alignment horizontal="right" vertical="center" indent="1"/>
    </xf>
    <xf numFmtId="4" fontId="4" fillId="0" borderId="0" xfId="1" applyNumberFormat="1" applyFont="1" applyBorder="1"/>
    <xf numFmtId="0" fontId="4" fillId="0" borderId="0" xfId="1" applyFont="1" applyFill="1" applyBorder="1" applyAlignment="1">
      <alignment horizontal="left" vertical="center" indent="1"/>
    </xf>
    <xf numFmtId="3" fontId="8" fillId="0" borderId="0" xfId="1" applyNumberFormat="1" applyFont="1" applyFill="1" applyBorder="1" applyAlignment="1">
      <alignment horizontal="right" vertical="center" indent="1"/>
    </xf>
    <xf numFmtId="4" fontId="8" fillId="0" borderId="0" xfId="1" applyNumberFormat="1" applyFont="1" applyFill="1" applyBorder="1" applyAlignment="1">
      <alignment horizontal="right" vertical="center" indent="1"/>
    </xf>
    <xf numFmtId="3" fontId="9" fillId="0" borderId="0" xfId="0" applyFont="1" applyAlignment="1">
      <alignment horizontal="left" vertical="center"/>
    </xf>
    <xf numFmtId="3" fontId="9" fillId="0" borderId="0" xfId="0" applyFont="1" applyAlignment="1">
      <alignment horizontal="left" vertical="center" indent="1"/>
    </xf>
    <xf numFmtId="167" fontId="8" fillId="0" borderId="0" xfId="0" applyNumberFormat="1" applyFont="1" applyFill="1" applyBorder="1" applyAlignment="1">
      <alignment horizontal="right" vertical="center" indent="1"/>
    </xf>
    <xf numFmtId="164" fontId="9" fillId="0" borderId="0" xfId="0" applyNumberFormat="1" applyFont="1" applyBorder="1" applyAlignment="1">
      <alignment horizontal="right" vertical="center" indent="1"/>
    </xf>
    <xf numFmtId="4" fontId="11" fillId="0" borderId="0" xfId="0" applyNumberFormat="1" applyFont="1" applyAlignment="1">
      <alignment vertical="center"/>
    </xf>
    <xf numFmtId="3" fontId="3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10" fillId="0" borderId="0" xfId="0" applyNumberFormat="1" applyFont="1" applyBorder="1" applyAlignment="1">
      <alignment vertical="center"/>
    </xf>
    <xf numFmtId="164" fontId="1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</cellXfs>
  <cellStyles count="4">
    <cellStyle name="Moneda 3" xfId="2"/>
    <cellStyle name="Normal" xfId="0" builtinId="0"/>
    <cellStyle name="Normal 2" xfId="3"/>
    <cellStyle name="Normal_Presupuesto 2009_Lin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ABORACI&#211;N%20PRESUPUESTOS/2024/GASTOS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24"/>
      <sheetName val="GASTOS 24-23"/>
      <sheetName val="Fundaciones INGRESOS 24"/>
      <sheetName val="Fundaciones GASTOS 24"/>
      <sheetName val="GASTOS vinculado 24 (BCM)"/>
      <sheetName val="Fundaciones INGRESOS 24 (BCM)"/>
      <sheetName val="Fundaciones GASTOS 24 (BCM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tabSelected="1" workbookViewId="0"/>
  </sheetViews>
  <sheetFormatPr baseColWidth="10" defaultRowHeight="15" customHeight="1"/>
  <cols>
    <col min="1" max="1" width="7.44140625" style="60" customWidth="1"/>
    <col min="2" max="2" width="42.44140625" style="60" customWidth="1"/>
    <col min="3" max="3" width="14" style="61" customWidth="1"/>
    <col min="4" max="4" width="15.33203125" style="62" customWidth="1"/>
    <col min="5" max="5" width="17.44140625" style="63" customWidth="1"/>
    <col min="6" max="6" width="17.5546875" style="60" bestFit="1" customWidth="1"/>
    <col min="7" max="7" width="15.44140625" style="60" bestFit="1" customWidth="1"/>
    <col min="8" max="8" width="11.5546875" style="60"/>
    <col min="9" max="9" width="20" style="60" customWidth="1"/>
    <col min="10" max="256" width="11.5546875" style="60"/>
    <col min="257" max="257" width="7.44140625" style="60" customWidth="1"/>
    <col min="258" max="258" width="42.44140625" style="60" customWidth="1"/>
    <col min="259" max="259" width="13.33203125" style="60" customWidth="1"/>
    <col min="260" max="260" width="15.5546875" style="60" customWidth="1"/>
    <col min="261" max="261" width="18.33203125" style="60" customWidth="1"/>
    <col min="262" max="262" width="11.5546875" style="60"/>
    <col min="263" max="263" width="14.33203125" style="60" bestFit="1" customWidth="1"/>
    <col min="264" max="512" width="11.5546875" style="60"/>
    <col min="513" max="513" width="7.44140625" style="60" customWidth="1"/>
    <col min="514" max="514" width="42.44140625" style="60" customWidth="1"/>
    <col min="515" max="515" width="13.33203125" style="60" customWidth="1"/>
    <col min="516" max="516" width="15.5546875" style="60" customWidth="1"/>
    <col min="517" max="517" width="18.33203125" style="60" customWidth="1"/>
    <col min="518" max="518" width="11.5546875" style="60"/>
    <col min="519" max="519" width="14.33203125" style="60" bestFit="1" customWidth="1"/>
    <col min="520" max="768" width="11.5546875" style="60"/>
    <col min="769" max="769" width="7.44140625" style="60" customWidth="1"/>
    <col min="770" max="770" width="42.44140625" style="60" customWidth="1"/>
    <col min="771" max="771" width="13.33203125" style="60" customWidth="1"/>
    <col min="772" max="772" width="15.5546875" style="60" customWidth="1"/>
    <col min="773" max="773" width="18.33203125" style="60" customWidth="1"/>
    <col min="774" max="774" width="11.5546875" style="60"/>
    <col min="775" max="775" width="14.33203125" style="60" bestFit="1" customWidth="1"/>
    <col min="776" max="1024" width="11.5546875" style="60"/>
    <col min="1025" max="1025" width="7.44140625" style="60" customWidth="1"/>
    <col min="1026" max="1026" width="42.44140625" style="60" customWidth="1"/>
    <col min="1027" max="1027" width="13.33203125" style="60" customWidth="1"/>
    <col min="1028" max="1028" width="15.5546875" style="60" customWidth="1"/>
    <col min="1029" max="1029" width="18.33203125" style="60" customWidth="1"/>
    <col min="1030" max="1030" width="11.5546875" style="60"/>
    <col min="1031" max="1031" width="14.33203125" style="60" bestFit="1" customWidth="1"/>
    <col min="1032" max="1280" width="11.5546875" style="60"/>
    <col min="1281" max="1281" width="7.44140625" style="60" customWidth="1"/>
    <col min="1282" max="1282" width="42.44140625" style="60" customWidth="1"/>
    <col min="1283" max="1283" width="13.33203125" style="60" customWidth="1"/>
    <col min="1284" max="1284" width="15.5546875" style="60" customWidth="1"/>
    <col min="1285" max="1285" width="18.33203125" style="60" customWidth="1"/>
    <col min="1286" max="1286" width="11.5546875" style="60"/>
    <col min="1287" max="1287" width="14.33203125" style="60" bestFit="1" customWidth="1"/>
    <col min="1288" max="1536" width="11.5546875" style="60"/>
    <col min="1537" max="1537" width="7.44140625" style="60" customWidth="1"/>
    <col min="1538" max="1538" width="42.44140625" style="60" customWidth="1"/>
    <col min="1539" max="1539" width="13.33203125" style="60" customWidth="1"/>
    <col min="1540" max="1540" width="15.5546875" style="60" customWidth="1"/>
    <col min="1541" max="1541" width="18.33203125" style="60" customWidth="1"/>
    <col min="1542" max="1542" width="11.5546875" style="60"/>
    <col min="1543" max="1543" width="14.33203125" style="60" bestFit="1" customWidth="1"/>
    <col min="1544" max="1792" width="11.5546875" style="60"/>
    <col min="1793" max="1793" width="7.44140625" style="60" customWidth="1"/>
    <col min="1794" max="1794" width="42.44140625" style="60" customWidth="1"/>
    <col min="1795" max="1795" width="13.33203125" style="60" customWidth="1"/>
    <col min="1796" max="1796" width="15.5546875" style="60" customWidth="1"/>
    <col min="1797" max="1797" width="18.33203125" style="60" customWidth="1"/>
    <col min="1798" max="1798" width="11.5546875" style="60"/>
    <col min="1799" max="1799" width="14.33203125" style="60" bestFit="1" customWidth="1"/>
    <col min="1800" max="2048" width="11.5546875" style="60"/>
    <col min="2049" max="2049" width="7.44140625" style="60" customWidth="1"/>
    <col min="2050" max="2050" width="42.44140625" style="60" customWidth="1"/>
    <col min="2051" max="2051" width="13.33203125" style="60" customWidth="1"/>
    <col min="2052" max="2052" width="15.5546875" style="60" customWidth="1"/>
    <col min="2053" max="2053" width="18.33203125" style="60" customWidth="1"/>
    <col min="2054" max="2054" width="11.5546875" style="60"/>
    <col min="2055" max="2055" width="14.33203125" style="60" bestFit="1" customWidth="1"/>
    <col min="2056" max="2304" width="11.5546875" style="60"/>
    <col min="2305" max="2305" width="7.44140625" style="60" customWidth="1"/>
    <col min="2306" max="2306" width="42.44140625" style="60" customWidth="1"/>
    <col min="2307" max="2307" width="13.33203125" style="60" customWidth="1"/>
    <col min="2308" max="2308" width="15.5546875" style="60" customWidth="1"/>
    <col min="2309" max="2309" width="18.33203125" style="60" customWidth="1"/>
    <col min="2310" max="2310" width="11.5546875" style="60"/>
    <col min="2311" max="2311" width="14.33203125" style="60" bestFit="1" customWidth="1"/>
    <col min="2312" max="2560" width="11.5546875" style="60"/>
    <col min="2561" max="2561" width="7.44140625" style="60" customWidth="1"/>
    <col min="2562" max="2562" width="42.44140625" style="60" customWidth="1"/>
    <col min="2563" max="2563" width="13.33203125" style="60" customWidth="1"/>
    <col min="2564" max="2564" width="15.5546875" style="60" customWidth="1"/>
    <col min="2565" max="2565" width="18.33203125" style="60" customWidth="1"/>
    <col min="2566" max="2566" width="11.5546875" style="60"/>
    <col min="2567" max="2567" width="14.33203125" style="60" bestFit="1" customWidth="1"/>
    <col min="2568" max="2816" width="11.5546875" style="60"/>
    <col min="2817" max="2817" width="7.44140625" style="60" customWidth="1"/>
    <col min="2818" max="2818" width="42.44140625" style="60" customWidth="1"/>
    <col min="2819" max="2819" width="13.33203125" style="60" customWidth="1"/>
    <col min="2820" max="2820" width="15.5546875" style="60" customWidth="1"/>
    <col min="2821" max="2821" width="18.33203125" style="60" customWidth="1"/>
    <col min="2822" max="2822" width="11.5546875" style="60"/>
    <col min="2823" max="2823" width="14.33203125" style="60" bestFit="1" customWidth="1"/>
    <col min="2824" max="3072" width="11.5546875" style="60"/>
    <col min="3073" max="3073" width="7.44140625" style="60" customWidth="1"/>
    <col min="3074" max="3074" width="42.44140625" style="60" customWidth="1"/>
    <col min="3075" max="3075" width="13.33203125" style="60" customWidth="1"/>
    <col min="3076" max="3076" width="15.5546875" style="60" customWidth="1"/>
    <col min="3077" max="3077" width="18.33203125" style="60" customWidth="1"/>
    <col min="3078" max="3078" width="11.5546875" style="60"/>
    <col min="3079" max="3079" width="14.33203125" style="60" bestFit="1" customWidth="1"/>
    <col min="3080" max="3328" width="11.5546875" style="60"/>
    <col min="3329" max="3329" width="7.44140625" style="60" customWidth="1"/>
    <col min="3330" max="3330" width="42.44140625" style="60" customWidth="1"/>
    <col min="3331" max="3331" width="13.33203125" style="60" customWidth="1"/>
    <col min="3332" max="3332" width="15.5546875" style="60" customWidth="1"/>
    <col min="3333" max="3333" width="18.33203125" style="60" customWidth="1"/>
    <col min="3334" max="3334" width="11.5546875" style="60"/>
    <col min="3335" max="3335" width="14.33203125" style="60" bestFit="1" customWidth="1"/>
    <col min="3336" max="3584" width="11.5546875" style="60"/>
    <col min="3585" max="3585" width="7.44140625" style="60" customWidth="1"/>
    <col min="3586" max="3586" width="42.44140625" style="60" customWidth="1"/>
    <col min="3587" max="3587" width="13.33203125" style="60" customWidth="1"/>
    <col min="3588" max="3588" width="15.5546875" style="60" customWidth="1"/>
    <col min="3589" max="3589" width="18.33203125" style="60" customWidth="1"/>
    <col min="3590" max="3590" width="11.5546875" style="60"/>
    <col min="3591" max="3591" width="14.33203125" style="60" bestFit="1" customWidth="1"/>
    <col min="3592" max="3840" width="11.5546875" style="60"/>
    <col min="3841" max="3841" width="7.44140625" style="60" customWidth="1"/>
    <col min="3842" max="3842" width="42.44140625" style="60" customWidth="1"/>
    <col min="3843" max="3843" width="13.33203125" style="60" customWidth="1"/>
    <col min="3844" max="3844" width="15.5546875" style="60" customWidth="1"/>
    <col min="3845" max="3845" width="18.33203125" style="60" customWidth="1"/>
    <col min="3846" max="3846" width="11.5546875" style="60"/>
    <col min="3847" max="3847" width="14.33203125" style="60" bestFit="1" customWidth="1"/>
    <col min="3848" max="4096" width="11.5546875" style="60"/>
    <col min="4097" max="4097" width="7.44140625" style="60" customWidth="1"/>
    <col min="4098" max="4098" width="42.44140625" style="60" customWidth="1"/>
    <col min="4099" max="4099" width="13.33203125" style="60" customWidth="1"/>
    <col min="4100" max="4100" width="15.5546875" style="60" customWidth="1"/>
    <col min="4101" max="4101" width="18.33203125" style="60" customWidth="1"/>
    <col min="4102" max="4102" width="11.5546875" style="60"/>
    <col min="4103" max="4103" width="14.33203125" style="60" bestFit="1" customWidth="1"/>
    <col min="4104" max="4352" width="11.5546875" style="60"/>
    <col min="4353" max="4353" width="7.44140625" style="60" customWidth="1"/>
    <col min="4354" max="4354" width="42.44140625" style="60" customWidth="1"/>
    <col min="4355" max="4355" width="13.33203125" style="60" customWidth="1"/>
    <col min="4356" max="4356" width="15.5546875" style="60" customWidth="1"/>
    <col min="4357" max="4357" width="18.33203125" style="60" customWidth="1"/>
    <col min="4358" max="4358" width="11.5546875" style="60"/>
    <col min="4359" max="4359" width="14.33203125" style="60" bestFit="1" customWidth="1"/>
    <col min="4360" max="4608" width="11.5546875" style="60"/>
    <col min="4609" max="4609" width="7.44140625" style="60" customWidth="1"/>
    <col min="4610" max="4610" width="42.44140625" style="60" customWidth="1"/>
    <col min="4611" max="4611" width="13.33203125" style="60" customWidth="1"/>
    <col min="4612" max="4612" width="15.5546875" style="60" customWidth="1"/>
    <col min="4613" max="4613" width="18.33203125" style="60" customWidth="1"/>
    <col min="4614" max="4614" width="11.5546875" style="60"/>
    <col min="4615" max="4615" width="14.33203125" style="60" bestFit="1" customWidth="1"/>
    <col min="4616" max="4864" width="11.5546875" style="60"/>
    <col min="4865" max="4865" width="7.44140625" style="60" customWidth="1"/>
    <col min="4866" max="4866" width="42.44140625" style="60" customWidth="1"/>
    <col min="4867" max="4867" width="13.33203125" style="60" customWidth="1"/>
    <col min="4868" max="4868" width="15.5546875" style="60" customWidth="1"/>
    <col min="4869" max="4869" width="18.33203125" style="60" customWidth="1"/>
    <col min="4870" max="4870" width="11.5546875" style="60"/>
    <col min="4871" max="4871" width="14.33203125" style="60" bestFit="1" customWidth="1"/>
    <col min="4872" max="5120" width="11.5546875" style="60"/>
    <col min="5121" max="5121" width="7.44140625" style="60" customWidth="1"/>
    <col min="5122" max="5122" width="42.44140625" style="60" customWidth="1"/>
    <col min="5123" max="5123" width="13.33203125" style="60" customWidth="1"/>
    <col min="5124" max="5124" width="15.5546875" style="60" customWidth="1"/>
    <col min="5125" max="5125" width="18.33203125" style="60" customWidth="1"/>
    <col min="5126" max="5126" width="11.5546875" style="60"/>
    <col min="5127" max="5127" width="14.33203125" style="60" bestFit="1" customWidth="1"/>
    <col min="5128" max="5376" width="11.5546875" style="60"/>
    <col min="5377" max="5377" width="7.44140625" style="60" customWidth="1"/>
    <col min="5378" max="5378" width="42.44140625" style="60" customWidth="1"/>
    <col min="5379" max="5379" width="13.33203125" style="60" customWidth="1"/>
    <col min="5380" max="5380" width="15.5546875" style="60" customWidth="1"/>
    <col min="5381" max="5381" width="18.33203125" style="60" customWidth="1"/>
    <col min="5382" max="5382" width="11.5546875" style="60"/>
    <col min="5383" max="5383" width="14.33203125" style="60" bestFit="1" customWidth="1"/>
    <col min="5384" max="5632" width="11.5546875" style="60"/>
    <col min="5633" max="5633" width="7.44140625" style="60" customWidth="1"/>
    <col min="5634" max="5634" width="42.44140625" style="60" customWidth="1"/>
    <col min="5635" max="5635" width="13.33203125" style="60" customWidth="1"/>
    <col min="5636" max="5636" width="15.5546875" style="60" customWidth="1"/>
    <col min="5637" max="5637" width="18.33203125" style="60" customWidth="1"/>
    <col min="5638" max="5638" width="11.5546875" style="60"/>
    <col min="5639" max="5639" width="14.33203125" style="60" bestFit="1" customWidth="1"/>
    <col min="5640" max="5888" width="11.5546875" style="60"/>
    <col min="5889" max="5889" width="7.44140625" style="60" customWidth="1"/>
    <col min="5890" max="5890" width="42.44140625" style="60" customWidth="1"/>
    <col min="5891" max="5891" width="13.33203125" style="60" customWidth="1"/>
    <col min="5892" max="5892" width="15.5546875" style="60" customWidth="1"/>
    <col min="5893" max="5893" width="18.33203125" style="60" customWidth="1"/>
    <col min="5894" max="5894" width="11.5546875" style="60"/>
    <col min="5895" max="5895" width="14.33203125" style="60" bestFit="1" customWidth="1"/>
    <col min="5896" max="6144" width="11.5546875" style="60"/>
    <col min="6145" max="6145" width="7.44140625" style="60" customWidth="1"/>
    <col min="6146" max="6146" width="42.44140625" style="60" customWidth="1"/>
    <col min="6147" max="6147" width="13.33203125" style="60" customWidth="1"/>
    <col min="6148" max="6148" width="15.5546875" style="60" customWidth="1"/>
    <col min="6149" max="6149" width="18.33203125" style="60" customWidth="1"/>
    <col min="6150" max="6150" width="11.5546875" style="60"/>
    <col min="6151" max="6151" width="14.33203125" style="60" bestFit="1" customWidth="1"/>
    <col min="6152" max="6400" width="11.5546875" style="60"/>
    <col min="6401" max="6401" width="7.44140625" style="60" customWidth="1"/>
    <col min="6402" max="6402" width="42.44140625" style="60" customWidth="1"/>
    <col min="6403" max="6403" width="13.33203125" style="60" customWidth="1"/>
    <col min="6404" max="6404" width="15.5546875" style="60" customWidth="1"/>
    <col min="6405" max="6405" width="18.33203125" style="60" customWidth="1"/>
    <col min="6406" max="6406" width="11.5546875" style="60"/>
    <col min="6407" max="6407" width="14.33203125" style="60" bestFit="1" customWidth="1"/>
    <col min="6408" max="6656" width="11.5546875" style="60"/>
    <col min="6657" max="6657" width="7.44140625" style="60" customWidth="1"/>
    <col min="6658" max="6658" width="42.44140625" style="60" customWidth="1"/>
    <col min="6659" max="6659" width="13.33203125" style="60" customWidth="1"/>
    <col min="6660" max="6660" width="15.5546875" style="60" customWidth="1"/>
    <col min="6661" max="6661" width="18.33203125" style="60" customWidth="1"/>
    <col min="6662" max="6662" width="11.5546875" style="60"/>
    <col min="6663" max="6663" width="14.33203125" style="60" bestFit="1" customWidth="1"/>
    <col min="6664" max="6912" width="11.5546875" style="60"/>
    <col min="6913" max="6913" width="7.44140625" style="60" customWidth="1"/>
    <col min="6914" max="6914" width="42.44140625" style="60" customWidth="1"/>
    <col min="6915" max="6915" width="13.33203125" style="60" customWidth="1"/>
    <col min="6916" max="6916" width="15.5546875" style="60" customWidth="1"/>
    <col min="6917" max="6917" width="18.33203125" style="60" customWidth="1"/>
    <col min="6918" max="6918" width="11.5546875" style="60"/>
    <col min="6919" max="6919" width="14.33203125" style="60" bestFit="1" customWidth="1"/>
    <col min="6920" max="7168" width="11.5546875" style="60"/>
    <col min="7169" max="7169" width="7.44140625" style="60" customWidth="1"/>
    <col min="7170" max="7170" width="42.44140625" style="60" customWidth="1"/>
    <col min="7171" max="7171" width="13.33203125" style="60" customWidth="1"/>
    <col min="7172" max="7172" width="15.5546875" style="60" customWidth="1"/>
    <col min="7173" max="7173" width="18.33203125" style="60" customWidth="1"/>
    <col min="7174" max="7174" width="11.5546875" style="60"/>
    <col min="7175" max="7175" width="14.33203125" style="60" bestFit="1" customWidth="1"/>
    <col min="7176" max="7424" width="11.5546875" style="60"/>
    <col min="7425" max="7425" width="7.44140625" style="60" customWidth="1"/>
    <col min="7426" max="7426" width="42.44140625" style="60" customWidth="1"/>
    <col min="7427" max="7427" width="13.33203125" style="60" customWidth="1"/>
    <col min="7428" max="7428" width="15.5546875" style="60" customWidth="1"/>
    <col min="7429" max="7429" width="18.33203125" style="60" customWidth="1"/>
    <col min="7430" max="7430" width="11.5546875" style="60"/>
    <col min="7431" max="7431" width="14.33203125" style="60" bestFit="1" customWidth="1"/>
    <col min="7432" max="7680" width="11.5546875" style="60"/>
    <col min="7681" max="7681" width="7.44140625" style="60" customWidth="1"/>
    <col min="7682" max="7682" width="42.44140625" style="60" customWidth="1"/>
    <col min="7683" max="7683" width="13.33203125" style="60" customWidth="1"/>
    <col min="7684" max="7684" width="15.5546875" style="60" customWidth="1"/>
    <col min="7685" max="7685" width="18.33203125" style="60" customWidth="1"/>
    <col min="7686" max="7686" width="11.5546875" style="60"/>
    <col min="7687" max="7687" width="14.33203125" style="60" bestFit="1" customWidth="1"/>
    <col min="7688" max="7936" width="11.5546875" style="60"/>
    <col min="7937" max="7937" width="7.44140625" style="60" customWidth="1"/>
    <col min="7938" max="7938" width="42.44140625" style="60" customWidth="1"/>
    <col min="7939" max="7939" width="13.33203125" style="60" customWidth="1"/>
    <col min="7940" max="7940" width="15.5546875" style="60" customWidth="1"/>
    <col min="7941" max="7941" width="18.33203125" style="60" customWidth="1"/>
    <col min="7942" max="7942" width="11.5546875" style="60"/>
    <col min="7943" max="7943" width="14.33203125" style="60" bestFit="1" customWidth="1"/>
    <col min="7944" max="8192" width="11.5546875" style="60"/>
    <col min="8193" max="8193" width="7.44140625" style="60" customWidth="1"/>
    <col min="8194" max="8194" width="42.44140625" style="60" customWidth="1"/>
    <col min="8195" max="8195" width="13.33203125" style="60" customWidth="1"/>
    <col min="8196" max="8196" width="15.5546875" style="60" customWidth="1"/>
    <col min="8197" max="8197" width="18.33203125" style="60" customWidth="1"/>
    <col min="8198" max="8198" width="11.5546875" style="60"/>
    <col min="8199" max="8199" width="14.33203125" style="60" bestFit="1" customWidth="1"/>
    <col min="8200" max="8448" width="11.5546875" style="60"/>
    <col min="8449" max="8449" width="7.44140625" style="60" customWidth="1"/>
    <col min="8450" max="8450" width="42.44140625" style="60" customWidth="1"/>
    <col min="8451" max="8451" width="13.33203125" style="60" customWidth="1"/>
    <col min="8452" max="8452" width="15.5546875" style="60" customWidth="1"/>
    <col min="8453" max="8453" width="18.33203125" style="60" customWidth="1"/>
    <col min="8454" max="8454" width="11.5546875" style="60"/>
    <col min="8455" max="8455" width="14.33203125" style="60" bestFit="1" customWidth="1"/>
    <col min="8456" max="8704" width="11.5546875" style="60"/>
    <col min="8705" max="8705" width="7.44140625" style="60" customWidth="1"/>
    <col min="8706" max="8706" width="42.44140625" style="60" customWidth="1"/>
    <col min="8707" max="8707" width="13.33203125" style="60" customWidth="1"/>
    <col min="8708" max="8708" width="15.5546875" style="60" customWidth="1"/>
    <col min="8709" max="8709" width="18.33203125" style="60" customWidth="1"/>
    <col min="8710" max="8710" width="11.5546875" style="60"/>
    <col min="8711" max="8711" width="14.33203125" style="60" bestFit="1" customWidth="1"/>
    <col min="8712" max="8960" width="11.5546875" style="60"/>
    <col min="8961" max="8961" width="7.44140625" style="60" customWidth="1"/>
    <col min="8962" max="8962" width="42.44140625" style="60" customWidth="1"/>
    <col min="8963" max="8963" width="13.33203125" style="60" customWidth="1"/>
    <col min="8964" max="8964" width="15.5546875" style="60" customWidth="1"/>
    <col min="8965" max="8965" width="18.33203125" style="60" customWidth="1"/>
    <col min="8966" max="8966" width="11.5546875" style="60"/>
    <col min="8967" max="8967" width="14.33203125" style="60" bestFit="1" customWidth="1"/>
    <col min="8968" max="9216" width="11.5546875" style="60"/>
    <col min="9217" max="9217" width="7.44140625" style="60" customWidth="1"/>
    <col min="9218" max="9218" width="42.44140625" style="60" customWidth="1"/>
    <col min="9219" max="9219" width="13.33203125" style="60" customWidth="1"/>
    <col min="9220" max="9220" width="15.5546875" style="60" customWidth="1"/>
    <col min="9221" max="9221" width="18.33203125" style="60" customWidth="1"/>
    <col min="9222" max="9222" width="11.5546875" style="60"/>
    <col min="9223" max="9223" width="14.33203125" style="60" bestFit="1" customWidth="1"/>
    <col min="9224" max="9472" width="11.5546875" style="60"/>
    <col min="9473" max="9473" width="7.44140625" style="60" customWidth="1"/>
    <col min="9474" max="9474" width="42.44140625" style="60" customWidth="1"/>
    <col min="9475" max="9475" width="13.33203125" style="60" customWidth="1"/>
    <col min="9476" max="9476" width="15.5546875" style="60" customWidth="1"/>
    <col min="9477" max="9477" width="18.33203125" style="60" customWidth="1"/>
    <col min="9478" max="9478" width="11.5546875" style="60"/>
    <col min="9479" max="9479" width="14.33203125" style="60" bestFit="1" customWidth="1"/>
    <col min="9480" max="9728" width="11.5546875" style="60"/>
    <col min="9729" max="9729" width="7.44140625" style="60" customWidth="1"/>
    <col min="9730" max="9730" width="42.44140625" style="60" customWidth="1"/>
    <col min="9731" max="9731" width="13.33203125" style="60" customWidth="1"/>
    <col min="9732" max="9732" width="15.5546875" style="60" customWidth="1"/>
    <col min="9733" max="9733" width="18.33203125" style="60" customWidth="1"/>
    <col min="9734" max="9734" width="11.5546875" style="60"/>
    <col min="9735" max="9735" width="14.33203125" style="60" bestFit="1" customWidth="1"/>
    <col min="9736" max="9984" width="11.5546875" style="60"/>
    <col min="9985" max="9985" width="7.44140625" style="60" customWidth="1"/>
    <col min="9986" max="9986" width="42.44140625" style="60" customWidth="1"/>
    <col min="9987" max="9987" width="13.33203125" style="60" customWidth="1"/>
    <col min="9988" max="9988" width="15.5546875" style="60" customWidth="1"/>
    <col min="9989" max="9989" width="18.33203125" style="60" customWidth="1"/>
    <col min="9990" max="9990" width="11.5546875" style="60"/>
    <col min="9991" max="9991" width="14.33203125" style="60" bestFit="1" customWidth="1"/>
    <col min="9992" max="10240" width="11.5546875" style="60"/>
    <col min="10241" max="10241" width="7.44140625" style="60" customWidth="1"/>
    <col min="10242" max="10242" width="42.44140625" style="60" customWidth="1"/>
    <col min="10243" max="10243" width="13.33203125" style="60" customWidth="1"/>
    <col min="10244" max="10244" width="15.5546875" style="60" customWidth="1"/>
    <col min="10245" max="10245" width="18.33203125" style="60" customWidth="1"/>
    <col min="10246" max="10246" width="11.5546875" style="60"/>
    <col min="10247" max="10247" width="14.33203125" style="60" bestFit="1" customWidth="1"/>
    <col min="10248" max="10496" width="11.5546875" style="60"/>
    <col min="10497" max="10497" width="7.44140625" style="60" customWidth="1"/>
    <col min="10498" max="10498" width="42.44140625" style="60" customWidth="1"/>
    <col min="10499" max="10499" width="13.33203125" style="60" customWidth="1"/>
    <col min="10500" max="10500" width="15.5546875" style="60" customWidth="1"/>
    <col min="10501" max="10501" width="18.33203125" style="60" customWidth="1"/>
    <col min="10502" max="10502" width="11.5546875" style="60"/>
    <col min="10503" max="10503" width="14.33203125" style="60" bestFit="1" customWidth="1"/>
    <col min="10504" max="10752" width="11.5546875" style="60"/>
    <col min="10753" max="10753" width="7.44140625" style="60" customWidth="1"/>
    <col min="10754" max="10754" width="42.44140625" style="60" customWidth="1"/>
    <col min="10755" max="10755" width="13.33203125" style="60" customWidth="1"/>
    <col min="10756" max="10756" width="15.5546875" style="60" customWidth="1"/>
    <col min="10757" max="10757" width="18.33203125" style="60" customWidth="1"/>
    <col min="10758" max="10758" width="11.5546875" style="60"/>
    <col min="10759" max="10759" width="14.33203125" style="60" bestFit="1" customWidth="1"/>
    <col min="10760" max="11008" width="11.5546875" style="60"/>
    <col min="11009" max="11009" width="7.44140625" style="60" customWidth="1"/>
    <col min="11010" max="11010" width="42.44140625" style="60" customWidth="1"/>
    <col min="11011" max="11011" width="13.33203125" style="60" customWidth="1"/>
    <col min="11012" max="11012" width="15.5546875" style="60" customWidth="1"/>
    <col min="11013" max="11013" width="18.33203125" style="60" customWidth="1"/>
    <col min="11014" max="11014" width="11.5546875" style="60"/>
    <col min="11015" max="11015" width="14.33203125" style="60" bestFit="1" customWidth="1"/>
    <col min="11016" max="11264" width="11.5546875" style="60"/>
    <col min="11265" max="11265" width="7.44140625" style="60" customWidth="1"/>
    <col min="11266" max="11266" width="42.44140625" style="60" customWidth="1"/>
    <col min="11267" max="11267" width="13.33203125" style="60" customWidth="1"/>
    <col min="11268" max="11268" width="15.5546875" style="60" customWidth="1"/>
    <col min="11269" max="11269" width="18.33203125" style="60" customWidth="1"/>
    <col min="11270" max="11270" width="11.5546875" style="60"/>
    <col min="11271" max="11271" width="14.33203125" style="60" bestFit="1" customWidth="1"/>
    <col min="11272" max="11520" width="11.5546875" style="60"/>
    <col min="11521" max="11521" width="7.44140625" style="60" customWidth="1"/>
    <col min="11522" max="11522" width="42.44140625" style="60" customWidth="1"/>
    <col min="11523" max="11523" width="13.33203125" style="60" customWidth="1"/>
    <col min="11524" max="11524" width="15.5546875" style="60" customWidth="1"/>
    <col min="11525" max="11525" width="18.33203125" style="60" customWidth="1"/>
    <col min="11526" max="11526" width="11.5546875" style="60"/>
    <col min="11527" max="11527" width="14.33203125" style="60" bestFit="1" customWidth="1"/>
    <col min="11528" max="11776" width="11.5546875" style="60"/>
    <col min="11777" max="11777" width="7.44140625" style="60" customWidth="1"/>
    <col min="11778" max="11778" width="42.44140625" style="60" customWidth="1"/>
    <col min="11779" max="11779" width="13.33203125" style="60" customWidth="1"/>
    <col min="11780" max="11780" width="15.5546875" style="60" customWidth="1"/>
    <col min="11781" max="11781" width="18.33203125" style="60" customWidth="1"/>
    <col min="11782" max="11782" width="11.5546875" style="60"/>
    <col min="11783" max="11783" width="14.33203125" style="60" bestFit="1" customWidth="1"/>
    <col min="11784" max="12032" width="11.5546875" style="60"/>
    <col min="12033" max="12033" width="7.44140625" style="60" customWidth="1"/>
    <col min="12034" max="12034" width="42.44140625" style="60" customWidth="1"/>
    <col min="12035" max="12035" width="13.33203125" style="60" customWidth="1"/>
    <col min="12036" max="12036" width="15.5546875" style="60" customWidth="1"/>
    <col min="12037" max="12037" width="18.33203125" style="60" customWidth="1"/>
    <col min="12038" max="12038" width="11.5546875" style="60"/>
    <col min="12039" max="12039" width="14.33203125" style="60" bestFit="1" customWidth="1"/>
    <col min="12040" max="12288" width="11.5546875" style="60"/>
    <col min="12289" max="12289" width="7.44140625" style="60" customWidth="1"/>
    <col min="12290" max="12290" width="42.44140625" style="60" customWidth="1"/>
    <col min="12291" max="12291" width="13.33203125" style="60" customWidth="1"/>
    <col min="12292" max="12292" width="15.5546875" style="60" customWidth="1"/>
    <col min="12293" max="12293" width="18.33203125" style="60" customWidth="1"/>
    <col min="12294" max="12294" width="11.5546875" style="60"/>
    <col min="12295" max="12295" width="14.33203125" style="60" bestFit="1" customWidth="1"/>
    <col min="12296" max="12544" width="11.5546875" style="60"/>
    <col min="12545" max="12545" width="7.44140625" style="60" customWidth="1"/>
    <col min="12546" max="12546" width="42.44140625" style="60" customWidth="1"/>
    <col min="12547" max="12547" width="13.33203125" style="60" customWidth="1"/>
    <col min="12548" max="12548" width="15.5546875" style="60" customWidth="1"/>
    <col min="12549" max="12549" width="18.33203125" style="60" customWidth="1"/>
    <col min="12550" max="12550" width="11.5546875" style="60"/>
    <col min="12551" max="12551" width="14.33203125" style="60" bestFit="1" customWidth="1"/>
    <col min="12552" max="12800" width="11.5546875" style="60"/>
    <col min="12801" max="12801" width="7.44140625" style="60" customWidth="1"/>
    <col min="12802" max="12802" width="42.44140625" style="60" customWidth="1"/>
    <col min="12803" max="12803" width="13.33203125" style="60" customWidth="1"/>
    <col min="12804" max="12804" width="15.5546875" style="60" customWidth="1"/>
    <col min="12805" max="12805" width="18.33203125" style="60" customWidth="1"/>
    <col min="12806" max="12806" width="11.5546875" style="60"/>
    <col min="12807" max="12807" width="14.33203125" style="60" bestFit="1" customWidth="1"/>
    <col min="12808" max="13056" width="11.5546875" style="60"/>
    <col min="13057" max="13057" width="7.44140625" style="60" customWidth="1"/>
    <col min="13058" max="13058" width="42.44140625" style="60" customWidth="1"/>
    <col min="13059" max="13059" width="13.33203125" style="60" customWidth="1"/>
    <col min="13060" max="13060" width="15.5546875" style="60" customWidth="1"/>
    <col min="13061" max="13061" width="18.33203125" style="60" customWidth="1"/>
    <col min="13062" max="13062" width="11.5546875" style="60"/>
    <col min="13063" max="13063" width="14.33203125" style="60" bestFit="1" customWidth="1"/>
    <col min="13064" max="13312" width="11.5546875" style="60"/>
    <col min="13313" max="13313" width="7.44140625" style="60" customWidth="1"/>
    <col min="13314" max="13314" width="42.44140625" style="60" customWidth="1"/>
    <col min="13315" max="13315" width="13.33203125" style="60" customWidth="1"/>
    <col min="13316" max="13316" width="15.5546875" style="60" customWidth="1"/>
    <col min="13317" max="13317" width="18.33203125" style="60" customWidth="1"/>
    <col min="13318" max="13318" width="11.5546875" style="60"/>
    <col min="13319" max="13319" width="14.33203125" style="60" bestFit="1" customWidth="1"/>
    <col min="13320" max="13568" width="11.5546875" style="60"/>
    <col min="13569" max="13569" width="7.44140625" style="60" customWidth="1"/>
    <col min="13570" max="13570" width="42.44140625" style="60" customWidth="1"/>
    <col min="13571" max="13571" width="13.33203125" style="60" customWidth="1"/>
    <col min="13572" max="13572" width="15.5546875" style="60" customWidth="1"/>
    <col min="13573" max="13573" width="18.33203125" style="60" customWidth="1"/>
    <col min="13574" max="13574" width="11.5546875" style="60"/>
    <col min="13575" max="13575" width="14.33203125" style="60" bestFit="1" customWidth="1"/>
    <col min="13576" max="13824" width="11.5546875" style="60"/>
    <col min="13825" max="13825" width="7.44140625" style="60" customWidth="1"/>
    <col min="13826" max="13826" width="42.44140625" style="60" customWidth="1"/>
    <col min="13827" max="13827" width="13.33203125" style="60" customWidth="1"/>
    <col min="13828" max="13828" width="15.5546875" style="60" customWidth="1"/>
    <col min="13829" max="13829" width="18.33203125" style="60" customWidth="1"/>
    <col min="13830" max="13830" width="11.5546875" style="60"/>
    <col min="13831" max="13831" width="14.33203125" style="60" bestFit="1" customWidth="1"/>
    <col min="13832" max="14080" width="11.5546875" style="60"/>
    <col min="14081" max="14081" width="7.44140625" style="60" customWidth="1"/>
    <col min="14082" max="14082" width="42.44140625" style="60" customWidth="1"/>
    <col min="14083" max="14083" width="13.33203125" style="60" customWidth="1"/>
    <col min="14084" max="14084" width="15.5546875" style="60" customWidth="1"/>
    <col min="14085" max="14085" width="18.33203125" style="60" customWidth="1"/>
    <col min="14086" max="14086" width="11.5546875" style="60"/>
    <col min="14087" max="14087" width="14.33203125" style="60" bestFit="1" customWidth="1"/>
    <col min="14088" max="14336" width="11.5546875" style="60"/>
    <col min="14337" max="14337" width="7.44140625" style="60" customWidth="1"/>
    <col min="14338" max="14338" width="42.44140625" style="60" customWidth="1"/>
    <col min="14339" max="14339" width="13.33203125" style="60" customWidth="1"/>
    <col min="14340" max="14340" width="15.5546875" style="60" customWidth="1"/>
    <col min="14341" max="14341" width="18.33203125" style="60" customWidth="1"/>
    <col min="14342" max="14342" width="11.5546875" style="60"/>
    <col min="14343" max="14343" width="14.33203125" style="60" bestFit="1" customWidth="1"/>
    <col min="14344" max="14592" width="11.5546875" style="60"/>
    <col min="14593" max="14593" width="7.44140625" style="60" customWidth="1"/>
    <col min="14594" max="14594" width="42.44140625" style="60" customWidth="1"/>
    <col min="14595" max="14595" width="13.33203125" style="60" customWidth="1"/>
    <col min="14596" max="14596" width="15.5546875" style="60" customWidth="1"/>
    <col min="14597" max="14597" width="18.33203125" style="60" customWidth="1"/>
    <col min="14598" max="14598" width="11.5546875" style="60"/>
    <col min="14599" max="14599" width="14.33203125" style="60" bestFit="1" customWidth="1"/>
    <col min="14600" max="14848" width="11.5546875" style="60"/>
    <col min="14849" max="14849" width="7.44140625" style="60" customWidth="1"/>
    <col min="14850" max="14850" width="42.44140625" style="60" customWidth="1"/>
    <col min="14851" max="14851" width="13.33203125" style="60" customWidth="1"/>
    <col min="14852" max="14852" width="15.5546875" style="60" customWidth="1"/>
    <col min="14853" max="14853" width="18.33203125" style="60" customWidth="1"/>
    <col min="14854" max="14854" width="11.5546875" style="60"/>
    <col min="14855" max="14855" width="14.33203125" style="60" bestFit="1" customWidth="1"/>
    <col min="14856" max="15104" width="11.5546875" style="60"/>
    <col min="15105" max="15105" width="7.44140625" style="60" customWidth="1"/>
    <col min="15106" max="15106" width="42.44140625" style="60" customWidth="1"/>
    <col min="15107" max="15107" width="13.33203125" style="60" customWidth="1"/>
    <col min="15108" max="15108" width="15.5546875" style="60" customWidth="1"/>
    <col min="15109" max="15109" width="18.33203125" style="60" customWidth="1"/>
    <col min="15110" max="15110" width="11.5546875" style="60"/>
    <col min="15111" max="15111" width="14.33203125" style="60" bestFit="1" customWidth="1"/>
    <col min="15112" max="15360" width="11.5546875" style="60"/>
    <col min="15361" max="15361" width="7.44140625" style="60" customWidth="1"/>
    <col min="15362" max="15362" width="42.44140625" style="60" customWidth="1"/>
    <col min="15363" max="15363" width="13.33203125" style="60" customWidth="1"/>
    <col min="15364" max="15364" width="15.5546875" style="60" customWidth="1"/>
    <col min="15365" max="15365" width="18.33203125" style="60" customWidth="1"/>
    <col min="15366" max="15366" width="11.5546875" style="60"/>
    <col min="15367" max="15367" width="14.33203125" style="60" bestFit="1" customWidth="1"/>
    <col min="15368" max="15616" width="11.5546875" style="60"/>
    <col min="15617" max="15617" width="7.44140625" style="60" customWidth="1"/>
    <col min="15618" max="15618" width="42.44140625" style="60" customWidth="1"/>
    <col min="15619" max="15619" width="13.33203125" style="60" customWidth="1"/>
    <col min="15620" max="15620" width="15.5546875" style="60" customWidth="1"/>
    <col min="15621" max="15621" width="18.33203125" style="60" customWidth="1"/>
    <col min="15622" max="15622" width="11.5546875" style="60"/>
    <col min="15623" max="15623" width="14.33203125" style="60" bestFit="1" customWidth="1"/>
    <col min="15624" max="15872" width="11.5546875" style="60"/>
    <col min="15873" max="15873" width="7.44140625" style="60" customWidth="1"/>
    <col min="15874" max="15874" width="42.44140625" style="60" customWidth="1"/>
    <col min="15875" max="15875" width="13.33203125" style="60" customWidth="1"/>
    <col min="15876" max="15876" width="15.5546875" style="60" customWidth="1"/>
    <col min="15877" max="15877" width="18.33203125" style="60" customWidth="1"/>
    <col min="15878" max="15878" width="11.5546875" style="60"/>
    <col min="15879" max="15879" width="14.33203125" style="60" bestFit="1" customWidth="1"/>
    <col min="15880" max="16128" width="11.5546875" style="60"/>
    <col min="16129" max="16129" width="7.44140625" style="60" customWidth="1"/>
    <col min="16130" max="16130" width="42.44140625" style="60" customWidth="1"/>
    <col min="16131" max="16131" width="13.33203125" style="60" customWidth="1"/>
    <col min="16132" max="16132" width="15.5546875" style="60" customWidth="1"/>
    <col min="16133" max="16133" width="18.33203125" style="60" customWidth="1"/>
    <col min="16134" max="16134" width="11.5546875" style="60"/>
    <col min="16135" max="16135" width="14.33203125" style="60" bestFit="1" customWidth="1"/>
    <col min="16136" max="16384" width="11.5546875" style="60"/>
  </cols>
  <sheetData>
    <row r="1" spans="1:15" s="4" customFormat="1" ht="26.25" customHeight="1">
      <c r="A1" s="1" t="s">
        <v>0</v>
      </c>
      <c r="B1" s="2"/>
      <c r="C1" s="3"/>
      <c r="D1" s="3"/>
      <c r="E1" s="3"/>
      <c r="F1" s="3"/>
    </row>
    <row r="2" spans="1:15" s="7" customFormat="1" ht="19.5" customHeight="1">
      <c r="A2" s="5"/>
      <c r="B2" s="5"/>
      <c r="C2" s="6" t="s">
        <v>1</v>
      </c>
      <c r="D2" s="6" t="s">
        <v>2</v>
      </c>
      <c r="E2" s="6" t="s">
        <v>3</v>
      </c>
      <c r="F2" s="6" t="s">
        <v>4</v>
      </c>
    </row>
    <row r="3" spans="1:15" s="4" customFormat="1" ht="6.75" customHeight="1">
      <c r="C3" s="8"/>
      <c r="D3" s="9"/>
      <c r="E3" s="10"/>
    </row>
    <row r="4" spans="1:15" s="4" customFormat="1" ht="13.5" customHeight="1">
      <c r="A4" s="11" t="s">
        <v>5</v>
      </c>
      <c r="B4" s="12"/>
      <c r="C4" s="13"/>
      <c r="D4" s="14"/>
      <c r="E4" s="15"/>
      <c r="F4" s="16">
        <f>SUM(E6:E16)</f>
        <v>246680142.82999998</v>
      </c>
      <c r="G4" s="17"/>
      <c r="H4" s="17"/>
      <c r="I4" s="17"/>
      <c r="J4" s="17"/>
      <c r="K4" s="17"/>
      <c r="L4" s="17"/>
      <c r="M4" s="17"/>
      <c r="N4" s="17"/>
      <c r="O4" s="17"/>
    </row>
    <row r="5" spans="1:15" s="4" customFormat="1" ht="6" customHeight="1">
      <c r="A5" s="18"/>
      <c r="C5" s="19"/>
      <c r="D5" s="20"/>
      <c r="E5" s="21"/>
      <c r="F5" s="22"/>
    </row>
    <row r="6" spans="1:15" s="9" customFormat="1" ht="13.5" customHeight="1">
      <c r="A6" s="23">
        <v>12</v>
      </c>
      <c r="B6" s="24" t="s">
        <v>6</v>
      </c>
      <c r="C6" s="25"/>
      <c r="D6" s="26"/>
      <c r="E6" s="27">
        <v>118806511.45</v>
      </c>
      <c r="F6" s="28"/>
      <c r="G6" s="29"/>
      <c r="H6" s="29"/>
      <c r="I6" s="29"/>
      <c r="J6" s="29"/>
      <c r="K6" s="29"/>
      <c r="L6" s="29"/>
      <c r="M6" s="29"/>
      <c r="N6" s="29"/>
      <c r="O6" s="29"/>
    </row>
    <row r="7" spans="1:15" s="9" customFormat="1" ht="6" customHeight="1">
      <c r="A7" s="23"/>
      <c r="B7" s="24"/>
      <c r="C7" s="25"/>
      <c r="D7" s="26"/>
      <c r="F7" s="28"/>
      <c r="G7" s="29"/>
      <c r="H7" s="29"/>
      <c r="I7" s="29"/>
      <c r="J7" s="29"/>
      <c r="K7" s="29"/>
      <c r="L7" s="29"/>
      <c r="M7" s="29"/>
      <c r="N7" s="29"/>
      <c r="O7" s="29"/>
    </row>
    <row r="8" spans="1:15" s="9" customFormat="1" ht="13.5" customHeight="1">
      <c r="A8" s="23">
        <v>13</v>
      </c>
      <c r="B8" s="24" t="s">
        <v>7</v>
      </c>
      <c r="C8" s="25"/>
      <c r="D8" s="26"/>
      <c r="E8" s="28">
        <v>75471814.010000005</v>
      </c>
      <c r="F8" s="28"/>
      <c r="G8" s="29"/>
      <c r="H8" s="29"/>
      <c r="I8" s="29"/>
      <c r="J8" s="29"/>
      <c r="K8" s="29"/>
      <c r="L8" s="29"/>
      <c r="M8" s="29"/>
      <c r="N8" s="29"/>
      <c r="O8" s="29"/>
    </row>
    <row r="9" spans="1:15" s="9" customFormat="1" ht="6" customHeight="1">
      <c r="A9" s="23"/>
      <c r="B9" s="24"/>
      <c r="C9" s="25"/>
      <c r="D9" s="26"/>
      <c r="E9" s="28"/>
      <c r="F9" s="28"/>
      <c r="G9" s="29"/>
      <c r="H9" s="29"/>
      <c r="I9" s="29"/>
      <c r="J9" s="29"/>
      <c r="K9" s="29"/>
      <c r="L9" s="29"/>
      <c r="M9" s="29"/>
      <c r="N9" s="29"/>
      <c r="O9" s="29"/>
    </row>
    <row r="10" spans="1:15" s="9" customFormat="1" ht="13.5" customHeight="1">
      <c r="A10" s="23">
        <v>14</v>
      </c>
      <c r="B10" s="24" t="s">
        <v>8</v>
      </c>
      <c r="C10" s="25"/>
      <c r="D10" s="26"/>
      <c r="E10" s="28">
        <v>112591.76</v>
      </c>
      <c r="F10" s="28"/>
      <c r="G10" s="29"/>
      <c r="H10" s="29"/>
      <c r="I10" s="29"/>
      <c r="J10" s="29"/>
      <c r="K10" s="29"/>
      <c r="L10" s="29"/>
      <c r="M10" s="29"/>
      <c r="N10" s="29"/>
      <c r="O10" s="29"/>
    </row>
    <row r="11" spans="1:15" s="9" customFormat="1" ht="6" customHeight="1">
      <c r="A11" s="23"/>
      <c r="B11" s="24"/>
      <c r="C11" s="25"/>
      <c r="D11" s="26"/>
      <c r="E11" s="28"/>
      <c r="F11" s="28"/>
      <c r="G11" s="29"/>
      <c r="H11" s="29"/>
      <c r="I11" s="29"/>
      <c r="J11" s="29"/>
      <c r="K11" s="29"/>
      <c r="L11" s="29"/>
      <c r="M11" s="29"/>
      <c r="N11" s="29"/>
      <c r="O11" s="29"/>
    </row>
    <row r="12" spans="1:15" s="9" customFormat="1" ht="13.5" customHeight="1">
      <c r="A12" s="23">
        <v>15</v>
      </c>
      <c r="B12" s="24" t="s">
        <v>9</v>
      </c>
      <c r="C12" s="25"/>
      <c r="D12" s="26"/>
      <c r="E12" s="28">
        <f>SUM(D13:D14)</f>
        <v>9801608.6600000001</v>
      </c>
      <c r="F12" s="28"/>
      <c r="G12" s="29"/>
      <c r="H12" s="29"/>
      <c r="I12" s="29"/>
      <c r="J12" s="29"/>
      <c r="K12" s="29"/>
      <c r="L12" s="29"/>
      <c r="M12" s="29"/>
      <c r="N12" s="29"/>
      <c r="O12" s="29"/>
    </row>
    <row r="13" spans="1:15" s="9" customFormat="1" ht="13.5" customHeight="1">
      <c r="A13" s="23">
        <v>150</v>
      </c>
      <c r="B13" s="24" t="s">
        <v>10</v>
      </c>
      <c r="C13" s="19"/>
      <c r="D13" s="30">
        <v>9801608.6600000001</v>
      </c>
      <c r="E13" s="31"/>
      <c r="F13" s="20"/>
    </row>
    <row r="14" spans="1:15" s="9" customFormat="1" ht="13.5" hidden="1" customHeight="1">
      <c r="A14" s="23">
        <v>151</v>
      </c>
      <c r="B14" s="24" t="s">
        <v>11</v>
      </c>
      <c r="C14" s="19"/>
      <c r="D14" s="30"/>
      <c r="E14" s="31"/>
      <c r="F14" s="20"/>
    </row>
    <row r="15" spans="1:15" s="9" customFormat="1" ht="6" customHeight="1">
      <c r="A15" s="23"/>
      <c r="B15" s="24"/>
      <c r="C15" s="25"/>
      <c r="D15" s="26"/>
      <c r="E15" s="28"/>
      <c r="F15" s="28"/>
      <c r="G15" s="29"/>
      <c r="H15" s="29"/>
      <c r="I15" s="29"/>
      <c r="J15" s="29"/>
      <c r="K15" s="29"/>
      <c r="L15" s="29"/>
      <c r="M15" s="29"/>
      <c r="N15" s="29"/>
      <c r="O15" s="29"/>
    </row>
    <row r="16" spans="1:15" s="9" customFormat="1" ht="13.5" customHeight="1">
      <c r="A16" s="23">
        <v>16</v>
      </c>
      <c r="B16" s="24" t="s">
        <v>12</v>
      </c>
      <c r="C16" s="25"/>
      <c r="D16" s="26"/>
      <c r="E16" s="28">
        <f>SUM(D17:D18)</f>
        <v>42487616.950000003</v>
      </c>
      <c r="F16" s="28"/>
      <c r="G16" s="29"/>
      <c r="H16" s="29"/>
      <c r="I16" s="29"/>
      <c r="J16" s="29"/>
      <c r="K16" s="29"/>
      <c r="L16" s="29"/>
      <c r="M16" s="29"/>
      <c r="N16" s="29"/>
      <c r="O16" s="29"/>
    </row>
    <row r="17" spans="1:15" s="9" customFormat="1" ht="13.5" customHeight="1">
      <c r="A17" s="23">
        <v>160</v>
      </c>
      <c r="B17" s="24" t="s">
        <v>13</v>
      </c>
      <c r="C17" s="19"/>
      <c r="D17" s="30">
        <v>39195548.520000003</v>
      </c>
      <c r="E17" s="31"/>
      <c r="F17" s="20"/>
    </row>
    <row r="18" spans="1:15" s="9" customFormat="1" ht="13.5" customHeight="1">
      <c r="A18" s="23">
        <v>162</v>
      </c>
      <c r="B18" s="24" t="s">
        <v>14</v>
      </c>
      <c r="C18" s="19"/>
      <c r="D18" s="30">
        <v>3292068.43</v>
      </c>
      <c r="E18" s="31"/>
      <c r="F18" s="20"/>
    </row>
    <row r="19" spans="1:15" s="37" customFormat="1" ht="6" customHeight="1">
      <c r="A19" s="32"/>
      <c r="B19" s="33"/>
      <c r="C19" s="34"/>
      <c r="D19" s="35"/>
      <c r="E19" s="35"/>
      <c r="F19" s="36"/>
    </row>
    <row r="20" spans="1:15" s="4" customFormat="1" ht="13.8">
      <c r="A20" s="11" t="s">
        <v>15</v>
      </c>
      <c r="B20" s="38"/>
      <c r="C20" s="13"/>
      <c r="D20" s="14"/>
      <c r="E20" s="15"/>
      <c r="F20" s="16">
        <f>SUM(E22:E36)</f>
        <v>48630233.450000003</v>
      </c>
      <c r="G20" s="17"/>
      <c r="H20" s="17"/>
      <c r="I20" s="17"/>
      <c r="J20" s="17"/>
      <c r="K20" s="17"/>
      <c r="L20" s="17"/>
      <c r="M20" s="17"/>
      <c r="N20" s="17"/>
      <c r="O20" s="17"/>
    </row>
    <row r="21" spans="1:15" s="37" customFormat="1" ht="6" customHeight="1">
      <c r="A21" s="32"/>
      <c r="B21" s="33"/>
      <c r="C21" s="34"/>
      <c r="D21" s="35"/>
      <c r="E21" s="35"/>
      <c r="F21" s="36"/>
    </row>
    <row r="22" spans="1:15" s="9" customFormat="1" ht="13.5" customHeight="1">
      <c r="A22" s="23">
        <v>20</v>
      </c>
      <c r="B22" s="24" t="s">
        <v>16</v>
      </c>
      <c r="C22" s="25"/>
      <c r="D22" s="26"/>
      <c r="E22" s="28">
        <f>3511724.55+406269.24+37651.85</f>
        <v>3955645.64</v>
      </c>
      <c r="F22" s="28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9" customFormat="1" ht="6" customHeight="1">
      <c r="A23" s="23"/>
      <c r="B23" s="24"/>
      <c r="C23" s="25"/>
      <c r="D23" s="26"/>
      <c r="E23" s="28"/>
      <c r="F23" s="28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9" customFormat="1" ht="13.5" customHeight="1">
      <c r="A24" s="23">
        <v>21</v>
      </c>
      <c r="B24" s="24" t="s">
        <v>17</v>
      </c>
      <c r="C24" s="25"/>
      <c r="D24" s="26"/>
      <c r="E24" s="28">
        <f>1978988.55+1256850.41+130301.07</f>
        <v>3366140.03</v>
      </c>
      <c r="F24" s="28"/>
      <c r="G24" s="29"/>
      <c r="H24" s="29"/>
      <c r="I24" s="29"/>
      <c r="J24" s="29"/>
      <c r="K24" s="29"/>
      <c r="L24" s="29"/>
      <c r="M24" s="29"/>
      <c r="N24" s="29"/>
      <c r="O24" s="29"/>
    </row>
    <row r="25" spans="1:15" s="9" customFormat="1" ht="6" customHeight="1">
      <c r="A25" s="23"/>
      <c r="B25" s="24"/>
      <c r="C25" s="25"/>
      <c r="D25" s="26"/>
      <c r="E25" s="28"/>
      <c r="F25" s="28"/>
      <c r="G25" s="29"/>
      <c r="H25" s="29"/>
      <c r="I25" s="29"/>
      <c r="J25" s="29"/>
      <c r="K25" s="29"/>
      <c r="L25" s="29"/>
      <c r="M25" s="29"/>
      <c r="N25" s="29"/>
      <c r="O25" s="29"/>
    </row>
    <row r="26" spans="1:15" s="9" customFormat="1" ht="13.2">
      <c r="A26" s="23">
        <v>22</v>
      </c>
      <c r="B26" s="24" t="s">
        <v>18</v>
      </c>
      <c r="C26" s="25"/>
      <c r="D26" s="26"/>
      <c r="E26" s="28">
        <f>SUM(C27:C32)</f>
        <v>37922129.560000002</v>
      </c>
      <c r="F26" s="28"/>
      <c r="G26" s="39"/>
      <c r="H26" s="29"/>
      <c r="I26" s="29"/>
      <c r="J26" s="29"/>
      <c r="K26" s="29"/>
      <c r="L26" s="29"/>
      <c r="M26" s="29"/>
      <c r="N26" s="29"/>
      <c r="O26" s="29"/>
    </row>
    <row r="27" spans="1:15" s="9" customFormat="1" ht="13.2" hidden="1">
      <c r="A27" s="40">
        <v>22</v>
      </c>
      <c r="B27" s="41" t="s">
        <v>19</v>
      </c>
      <c r="C27" s="28">
        <f>25010638.17+3205950.99+646336.05</f>
        <v>28862925.210000005</v>
      </c>
      <c r="D27" s="26"/>
      <c r="F27" s="28"/>
      <c r="G27" s="39"/>
      <c r="H27" s="29"/>
      <c r="I27" s="29"/>
      <c r="J27" s="29"/>
      <c r="K27" s="29"/>
      <c r="L27" s="29"/>
      <c r="M27" s="29"/>
      <c r="N27" s="29"/>
      <c r="O27" s="29"/>
    </row>
    <row r="28" spans="1:15" s="4" customFormat="1" ht="13.8">
      <c r="A28" s="42" t="s">
        <v>20</v>
      </c>
      <c r="B28" s="43" t="s">
        <v>21</v>
      </c>
      <c r="C28" s="44">
        <f>2209327.03+3986100</f>
        <v>6195427.0299999993</v>
      </c>
      <c r="D28" s="20"/>
      <c r="E28" s="22"/>
      <c r="F28" s="22"/>
    </row>
    <row r="29" spans="1:15" s="4" customFormat="1" ht="13.5" customHeight="1">
      <c r="A29" s="42" t="s">
        <v>22</v>
      </c>
      <c r="B29" s="43" t="s">
        <v>23</v>
      </c>
      <c r="C29" s="44">
        <f>153972.5+461700</f>
        <v>615672.5</v>
      </c>
      <c r="D29" s="20"/>
      <c r="E29" s="22"/>
      <c r="F29" s="22"/>
    </row>
    <row r="30" spans="1:15" s="4" customFormat="1" ht="13.5" customHeight="1">
      <c r="A30" s="42" t="s">
        <v>24</v>
      </c>
      <c r="B30" s="43" t="s">
        <v>25</v>
      </c>
      <c r="C30" s="44">
        <f>383884.82+1635450</f>
        <v>2019334.82</v>
      </c>
      <c r="D30" s="20"/>
      <c r="E30" s="22"/>
      <c r="F30" s="22"/>
    </row>
    <row r="31" spans="1:15" s="4" customFormat="1" ht="13.5" customHeight="1">
      <c r="A31" s="42" t="s">
        <v>26</v>
      </c>
      <c r="B31" s="43" t="s">
        <v>27</v>
      </c>
      <c r="C31" s="44">
        <f>18500+14370</f>
        <v>32870</v>
      </c>
      <c r="D31" s="20"/>
      <c r="E31" s="22"/>
      <c r="F31" s="22"/>
    </row>
    <row r="32" spans="1:15" s="4" customFormat="1" ht="13.5" customHeight="1">
      <c r="A32" s="42" t="s">
        <v>28</v>
      </c>
      <c r="B32" s="43" t="s">
        <v>29</v>
      </c>
      <c r="C32" s="44">
        <f>77100+118800</f>
        <v>195900</v>
      </c>
      <c r="D32" s="20"/>
      <c r="E32" s="22"/>
      <c r="F32" s="22"/>
    </row>
    <row r="33" spans="1:15" s="9" customFormat="1" ht="6" customHeight="1">
      <c r="A33" s="23"/>
      <c r="B33" s="24"/>
      <c r="C33" s="25"/>
      <c r="D33" s="26"/>
      <c r="E33" s="28"/>
      <c r="F33" s="28"/>
      <c r="G33" s="29"/>
      <c r="H33" s="29"/>
      <c r="I33" s="29"/>
      <c r="J33" s="29"/>
      <c r="K33" s="29"/>
      <c r="L33" s="29"/>
      <c r="M33" s="29"/>
      <c r="N33" s="29"/>
      <c r="O33" s="29"/>
    </row>
    <row r="34" spans="1:15" s="9" customFormat="1" ht="13.5" customHeight="1">
      <c r="A34" s="23">
        <v>23</v>
      </c>
      <c r="B34" s="24" t="s">
        <v>30</v>
      </c>
      <c r="C34" s="25"/>
      <c r="D34" s="26"/>
      <c r="E34" s="28">
        <f>3033963.54+171200+55194.32</f>
        <v>3260357.86</v>
      </c>
      <c r="F34" s="28"/>
      <c r="G34" s="29"/>
      <c r="H34" s="29"/>
      <c r="I34" s="29"/>
      <c r="J34" s="29"/>
      <c r="K34" s="29"/>
      <c r="L34" s="29"/>
      <c r="M34" s="29"/>
      <c r="N34" s="29"/>
      <c r="O34" s="29"/>
    </row>
    <row r="35" spans="1:15" s="9" customFormat="1" ht="6" customHeight="1">
      <c r="A35" s="23"/>
      <c r="B35" s="24"/>
      <c r="C35" s="25"/>
      <c r="D35" s="26"/>
      <c r="E35" s="28"/>
      <c r="F35" s="28"/>
      <c r="G35" s="29"/>
      <c r="H35" s="29"/>
      <c r="I35" s="29"/>
      <c r="J35" s="29"/>
      <c r="K35" s="29"/>
      <c r="L35" s="29"/>
      <c r="M35" s="29"/>
      <c r="N35" s="29"/>
      <c r="O35" s="29"/>
    </row>
    <row r="36" spans="1:15" s="9" customFormat="1" ht="13.5" customHeight="1">
      <c r="A36" s="23">
        <v>24</v>
      </c>
      <c r="B36" s="24" t="s">
        <v>31</v>
      </c>
      <c r="C36" s="25"/>
      <c r="D36" s="26"/>
      <c r="E36" s="28">
        <v>125960.36</v>
      </c>
      <c r="F36" s="28"/>
      <c r="G36" s="29"/>
      <c r="H36" s="29"/>
      <c r="I36" s="29"/>
      <c r="J36" s="29"/>
      <c r="K36" s="29"/>
      <c r="L36" s="29"/>
      <c r="M36" s="29"/>
      <c r="N36" s="29"/>
      <c r="O36" s="29"/>
    </row>
    <row r="37" spans="1:15" s="37" customFormat="1" ht="6" customHeight="1">
      <c r="A37" s="32"/>
      <c r="B37" s="33"/>
      <c r="C37" s="34"/>
      <c r="D37" s="35"/>
      <c r="E37" s="35"/>
      <c r="F37" s="36"/>
    </row>
    <row r="38" spans="1:15" s="4" customFormat="1" ht="13.8">
      <c r="A38" s="11" t="s">
        <v>32</v>
      </c>
      <c r="B38" s="38"/>
      <c r="C38" s="13"/>
      <c r="D38" s="14"/>
      <c r="E38" s="15"/>
      <c r="F38" s="16">
        <f>SUM(E40,E43)</f>
        <v>91784.82</v>
      </c>
      <c r="G38" s="17"/>
      <c r="H38" s="17"/>
      <c r="I38" s="17"/>
      <c r="J38" s="17"/>
      <c r="K38" s="17"/>
      <c r="L38" s="17"/>
      <c r="M38" s="17"/>
      <c r="N38" s="17"/>
      <c r="O38" s="17"/>
    </row>
    <row r="39" spans="1:15" s="37" customFormat="1" ht="6" customHeight="1">
      <c r="A39" s="32"/>
      <c r="B39" s="33"/>
      <c r="C39" s="34"/>
      <c r="D39" s="35"/>
      <c r="E39" s="35"/>
      <c r="F39" s="36"/>
    </row>
    <row r="40" spans="1:15" s="9" customFormat="1" ht="13.5" customHeight="1">
      <c r="A40" s="23">
        <v>31</v>
      </c>
      <c r="B40" s="24" t="s">
        <v>33</v>
      </c>
      <c r="C40" s="25"/>
      <c r="D40" s="26"/>
      <c r="E40" s="28">
        <f>SUM(D41:D41)</f>
        <v>22584.82</v>
      </c>
      <c r="F40" s="28"/>
      <c r="G40" s="29"/>
      <c r="H40" s="29"/>
      <c r="I40" s="29"/>
      <c r="J40" s="29"/>
      <c r="K40" s="29"/>
      <c r="L40" s="29"/>
      <c r="M40" s="29"/>
      <c r="N40" s="29"/>
      <c r="O40" s="29"/>
    </row>
    <row r="41" spans="1:15" s="9" customFormat="1" ht="13.5" customHeight="1">
      <c r="A41" s="23">
        <v>310</v>
      </c>
      <c r="B41" s="24" t="s">
        <v>34</v>
      </c>
      <c r="C41" s="19"/>
      <c r="D41" s="30">
        <v>22584.82</v>
      </c>
      <c r="E41" s="31"/>
      <c r="F41" s="20"/>
    </row>
    <row r="42" spans="1:15" s="9" customFormat="1" ht="6" customHeight="1">
      <c r="A42" s="23"/>
      <c r="B42" s="24"/>
      <c r="C42" s="19"/>
      <c r="D42" s="30"/>
      <c r="E42" s="31"/>
      <c r="F42" s="20"/>
    </row>
    <row r="43" spans="1:15" s="9" customFormat="1" ht="13.5" customHeight="1">
      <c r="A43" s="23">
        <v>35</v>
      </c>
      <c r="B43" s="24" t="s">
        <v>35</v>
      </c>
      <c r="C43" s="25"/>
      <c r="D43" s="26"/>
      <c r="E43" s="28">
        <f>SUM(D44:D45)</f>
        <v>69200</v>
      </c>
      <c r="F43" s="28"/>
      <c r="G43" s="29"/>
      <c r="H43" s="29"/>
      <c r="I43" s="45"/>
      <c r="J43" s="29"/>
      <c r="K43" s="29"/>
      <c r="L43" s="29"/>
      <c r="M43" s="29"/>
      <c r="N43" s="29"/>
      <c r="O43" s="29"/>
    </row>
    <row r="44" spans="1:15" s="9" customFormat="1" ht="13.5" customHeight="1">
      <c r="A44" s="23">
        <v>352</v>
      </c>
      <c r="B44" s="24" t="s">
        <v>36</v>
      </c>
      <c r="C44" s="19"/>
      <c r="D44" s="30">
        <v>60000</v>
      </c>
      <c r="E44" s="31"/>
      <c r="F44" s="20"/>
    </row>
    <row r="45" spans="1:15" s="9" customFormat="1" ht="13.5" customHeight="1">
      <c r="A45" s="23">
        <v>359</v>
      </c>
      <c r="B45" s="24" t="s">
        <v>37</v>
      </c>
      <c r="C45" s="19"/>
      <c r="D45" s="30">
        <v>9200</v>
      </c>
      <c r="E45" s="31"/>
      <c r="F45" s="20"/>
    </row>
    <row r="46" spans="1:15" s="37" customFormat="1" ht="6" customHeight="1">
      <c r="A46" s="32"/>
      <c r="B46" s="33"/>
      <c r="C46" s="34"/>
      <c r="D46" s="35"/>
      <c r="E46" s="35"/>
      <c r="F46" s="36"/>
    </row>
    <row r="47" spans="1:15" s="4" customFormat="1" ht="13.8">
      <c r="A47" s="11" t="s">
        <v>38</v>
      </c>
      <c r="B47" s="38"/>
      <c r="C47" s="13"/>
      <c r="D47" s="14"/>
      <c r="E47" s="15"/>
      <c r="F47" s="16">
        <f>E58+E62</f>
        <v>15459712.41</v>
      </c>
      <c r="G47" s="17"/>
      <c r="H47" s="17"/>
      <c r="I47" s="46"/>
      <c r="J47" s="17"/>
      <c r="K47" s="17"/>
      <c r="L47" s="17"/>
      <c r="M47" s="17"/>
      <c r="N47" s="17"/>
      <c r="O47" s="17"/>
    </row>
    <row r="48" spans="1:15" s="37" customFormat="1" ht="10.5" hidden="1" customHeight="1">
      <c r="A48" s="32"/>
      <c r="B48" s="33"/>
      <c r="C48" s="34"/>
      <c r="D48" s="35"/>
      <c r="E48" s="35"/>
      <c r="F48" s="36"/>
    </row>
    <row r="49" spans="1:15" s="4" customFormat="1" ht="13.8" hidden="1">
      <c r="A49" s="23">
        <v>41</v>
      </c>
      <c r="B49" s="24" t="s">
        <v>39</v>
      </c>
      <c r="C49" s="25"/>
      <c r="D49" s="47"/>
      <c r="E49" s="28">
        <f>E50</f>
        <v>0</v>
      </c>
      <c r="F49" s="48"/>
      <c r="G49" s="17"/>
      <c r="H49" s="17"/>
      <c r="I49" s="17"/>
      <c r="J49" s="17"/>
      <c r="K49" s="17"/>
      <c r="L49" s="17"/>
      <c r="M49" s="17"/>
      <c r="N49" s="17"/>
      <c r="O49" s="17"/>
    </row>
    <row r="50" spans="1:15" s="4" customFormat="1" ht="13.8" hidden="1">
      <c r="A50" s="49">
        <v>410</v>
      </c>
      <c r="B50" s="24" t="s">
        <v>40</v>
      </c>
      <c r="C50" s="25"/>
      <c r="D50" s="47"/>
      <c r="E50" s="50"/>
      <c r="F50" s="48"/>
      <c r="G50" s="17"/>
      <c r="H50" s="17"/>
      <c r="I50" s="17"/>
      <c r="J50" s="17"/>
      <c r="K50" s="17"/>
      <c r="L50" s="17"/>
      <c r="M50" s="17"/>
      <c r="N50" s="17"/>
      <c r="O50" s="17"/>
    </row>
    <row r="51" spans="1:15" s="9" customFormat="1" ht="9.75" hidden="1" customHeight="1">
      <c r="A51" s="23"/>
      <c r="B51" s="24"/>
      <c r="C51" s="19"/>
      <c r="D51" s="30"/>
      <c r="E51" s="31"/>
      <c r="F51" s="20"/>
    </row>
    <row r="52" spans="1:15" s="4" customFormat="1" ht="13.8" hidden="1">
      <c r="A52" s="23">
        <v>44</v>
      </c>
      <c r="B52" s="24" t="s">
        <v>41</v>
      </c>
      <c r="C52" s="25"/>
      <c r="D52" s="47"/>
      <c r="E52" s="28">
        <f>E53</f>
        <v>0</v>
      </c>
      <c r="F52" s="48"/>
      <c r="G52" s="17"/>
      <c r="H52" s="17"/>
      <c r="I52" s="17"/>
      <c r="J52" s="17"/>
      <c r="K52" s="17"/>
      <c r="L52" s="17"/>
      <c r="M52" s="17"/>
      <c r="N52" s="17"/>
      <c r="O52" s="17"/>
    </row>
    <row r="53" spans="1:15" s="4" customFormat="1" ht="13.8" hidden="1">
      <c r="A53" s="23">
        <v>445</v>
      </c>
      <c r="B53" s="24" t="s">
        <v>42</v>
      </c>
      <c r="C53" s="25"/>
      <c r="D53" s="47"/>
      <c r="E53" s="50"/>
      <c r="F53" s="48"/>
      <c r="G53" s="17"/>
      <c r="H53" s="17"/>
      <c r="I53" s="17"/>
      <c r="J53" s="17"/>
      <c r="K53" s="17"/>
      <c r="L53" s="17"/>
      <c r="M53" s="17"/>
      <c r="N53" s="17"/>
      <c r="O53" s="17"/>
    </row>
    <row r="54" spans="1:15" s="37" customFormat="1" ht="10.5" hidden="1" customHeight="1">
      <c r="A54" s="32"/>
      <c r="B54" s="33"/>
      <c r="C54" s="34"/>
      <c r="D54" s="35"/>
      <c r="E54" s="35"/>
      <c r="F54" s="36"/>
    </row>
    <row r="55" spans="1:15" s="4" customFormat="1" ht="13.8" hidden="1">
      <c r="A55" s="23">
        <v>47</v>
      </c>
      <c r="B55" s="24" t="s">
        <v>43</v>
      </c>
      <c r="C55" s="25"/>
      <c r="D55" s="47"/>
      <c r="E55" s="28">
        <f>E56</f>
        <v>0</v>
      </c>
      <c r="F55" s="48"/>
      <c r="G55" s="17"/>
      <c r="H55" s="17"/>
      <c r="I55" s="17"/>
      <c r="J55" s="17"/>
      <c r="K55" s="17"/>
      <c r="L55" s="17"/>
      <c r="M55" s="17"/>
      <c r="N55" s="17"/>
      <c r="O55" s="17"/>
    </row>
    <row r="56" spans="1:15" s="37" customFormat="1" ht="15" hidden="1" customHeight="1">
      <c r="A56" s="23">
        <v>470</v>
      </c>
      <c r="B56" s="24" t="s">
        <v>44</v>
      </c>
      <c r="C56" s="34"/>
      <c r="D56" s="35"/>
      <c r="E56" s="35"/>
      <c r="F56" s="36"/>
    </row>
    <row r="57" spans="1:15" s="37" customFormat="1" ht="6" customHeight="1">
      <c r="A57" s="32"/>
      <c r="B57" s="33"/>
      <c r="C57" s="34"/>
      <c r="D57" s="35"/>
      <c r="E57" s="35"/>
      <c r="F57" s="36"/>
    </row>
    <row r="58" spans="1:15" s="9" customFormat="1" ht="13.5" customHeight="1">
      <c r="A58" s="23">
        <v>48</v>
      </c>
      <c r="B58" s="24" t="s">
        <v>45</v>
      </c>
      <c r="C58" s="25"/>
      <c r="D58" s="26"/>
      <c r="E58" s="28">
        <f>SUM(D59:D60)</f>
        <v>15440712.41</v>
      </c>
      <c r="F58" s="28"/>
      <c r="G58" s="29"/>
      <c r="H58" s="29"/>
      <c r="I58" s="29"/>
      <c r="J58" s="29"/>
      <c r="K58" s="29"/>
      <c r="L58" s="29"/>
      <c r="M58" s="29"/>
      <c r="N58" s="29"/>
      <c r="O58" s="29"/>
    </row>
    <row r="59" spans="1:15" s="9" customFormat="1" ht="13.5" customHeight="1">
      <c r="A59" s="23">
        <v>480</v>
      </c>
      <c r="B59" s="24" t="s">
        <v>46</v>
      </c>
      <c r="C59" s="19"/>
      <c r="D59" s="30">
        <v>5112635.74</v>
      </c>
      <c r="E59" s="31"/>
      <c r="F59" s="20"/>
    </row>
    <row r="60" spans="1:15" s="9" customFormat="1" ht="13.5" customHeight="1">
      <c r="A60" s="23">
        <v>481</v>
      </c>
      <c r="B60" s="24" t="s">
        <v>47</v>
      </c>
      <c r="C60" s="19"/>
      <c r="D60" s="30">
        <v>10328076.67</v>
      </c>
      <c r="E60" s="31"/>
      <c r="F60" s="20"/>
    </row>
    <row r="61" spans="1:15" s="37" customFormat="1" ht="6" hidden="1" customHeight="1">
      <c r="A61" s="32"/>
      <c r="B61" s="33"/>
      <c r="C61" s="34"/>
      <c r="D61" s="35"/>
      <c r="E61" s="35"/>
      <c r="F61" s="36"/>
    </row>
    <row r="62" spans="1:15" s="9" customFormat="1" ht="13.5" customHeight="1">
      <c r="A62" s="23">
        <v>49</v>
      </c>
      <c r="B62" s="24" t="s">
        <v>48</v>
      </c>
      <c r="C62" s="19"/>
      <c r="D62" s="30"/>
      <c r="E62" s="28">
        <f>D63</f>
        <v>19000</v>
      </c>
      <c r="F62" s="20"/>
    </row>
    <row r="63" spans="1:15" s="9" customFormat="1" ht="13.5" customHeight="1">
      <c r="A63" s="23">
        <v>490</v>
      </c>
      <c r="B63" s="24" t="s">
        <v>49</v>
      </c>
      <c r="C63" s="19"/>
      <c r="D63" s="30">
        <v>19000</v>
      </c>
      <c r="E63" s="31"/>
      <c r="F63" s="20"/>
    </row>
    <row r="64" spans="1:15" s="37" customFormat="1" ht="6" customHeight="1">
      <c r="A64" s="32"/>
      <c r="B64" s="33"/>
      <c r="C64" s="34"/>
      <c r="D64" s="35"/>
      <c r="E64" s="35"/>
      <c r="F64" s="36"/>
    </row>
    <row r="65" spans="1:15" s="4" customFormat="1" ht="13.8">
      <c r="A65" s="11" t="s">
        <v>50</v>
      </c>
      <c r="B65" s="38"/>
      <c r="C65" s="13"/>
      <c r="D65" s="14"/>
      <c r="E65" s="15"/>
      <c r="F65" s="16">
        <v>102092776.89</v>
      </c>
      <c r="G65" s="51"/>
      <c r="H65" s="51"/>
      <c r="I65" s="51"/>
      <c r="J65" s="17"/>
      <c r="K65" s="17"/>
      <c r="L65" s="17"/>
      <c r="M65" s="17"/>
      <c r="N65" s="17"/>
      <c r="O65" s="17"/>
    </row>
    <row r="66" spans="1:15" s="4" customFormat="1" ht="6" customHeight="1">
      <c r="A66" s="49"/>
      <c r="B66" s="52"/>
      <c r="C66" s="25"/>
      <c r="D66" s="47"/>
      <c r="E66" s="50"/>
      <c r="F66" s="48"/>
      <c r="G66" s="51"/>
      <c r="H66" s="51"/>
      <c r="I66" s="51"/>
      <c r="J66" s="17"/>
      <c r="K66" s="17"/>
      <c r="L66" s="17"/>
      <c r="M66" s="17"/>
      <c r="N66" s="17"/>
      <c r="O66" s="17"/>
    </row>
    <row r="67" spans="1:15" s="4" customFormat="1" ht="13.8">
      <c r="A67" s="11" t="s">
        <v>51</v>
      </c>
      <c r="B67" s="38"/>
      <c r="C67" s="13"/>
      <c r="D67" s="14"/>
      <c r="E67" s="15"/>
      <c r="F67" s="16">
        <f>E72+E69</f>
        <v>260000</v>
      </c>
      <c r="G67" s="17"/>
      <c r="H67" s="17"/>
      <c r="I67" s="17"/>
      <c r="J67" s="17"/>
      <c r="K67" s="17"/>
      <c r="L67" s="17"/>
      <c r="M67" s="17"/>
      <c r="N67" s="17"/>
      <c r="O67" s="17"/>
    </row>
    <row r="68" spans="1:15" s="4" customFormat="1" ht="6" customHeight="1">
      <c r="A68" s="49"/>
      <c r="B68" s="52"/>
      <c r="C68" s="25"/>
      <c r="D68" s="47"/>
      <c r="E68" s="50"/>
      <c r="F68" s="48"/>
      <c r="G68" s="17"/>
      <c r="H68" s="17"/>
      <c r="I68" s="17"/>
      <c r="J68" s="17"/>
      <c r="K68" s="17"/>
      <c r="L68" s="17"/>
      <c r="M68" s="17"/>
      <c r="N68" s="17"/>
      <c r="O68" s="17"/>
    </row>
    <row r="69" spans="1:15" s="4" customFormat="1" ht="13.5" customHeight="1">
      <c r="A69" s="23">
        <v>78</v>
      </c>
      <c r="B69" s="24" t="s">
        <v>52</v>
      </c>
      <c r="C69" s="26"/>
      <c r="D69" s="53"/>
      <c r="E69" s="28">
        <f>D70</f>
        <v>100000</v>
      </c>
      <c r="F69" s="48"/>
      <c r="G69" s="17"/>
      <c r="H69" s="17"/>
      <c r="I69" s="17"/>
      <c r="J69" s="17"/>
      <c r="K69" s="17"/>
      <c r="L69" s="17"/>
      <c r="M69" s="17"/>
      <c r="N69" s="17"/>
      <c r="O69" s="17"/>
    </row>
    <row r="70" spans="1:15" s="4" customFormat="1" ht="13.5" customHeight="1">
      <c r="A70" s="23">
        <v>780</v>
      </c>
      <c r="B70" s="24" t="s">
        <v>53</v>
      </c>
      <c r="C70" s="26"/>
      <c r="D70" s="54">
        <v>100000</v>
      </c>
      <c r="E70" s="28"/>
      <c r="F70" s="48"/>
      <c r="G70" s="17"/>
      <c r="H70" s="17"/>
      <c r="I70" s="17"/>
      <c r="J70" s="17"/>
      <c r="K70" s="17"/>
      <c r="L70" s="17"/>
      <c r="M70" s="17"/>
      <c r="N70" s="17"/>
      <c r="O70" s="17"/>
    </row>
    <row r="71" spans="1:15" s="37" customFormat="1" ht="6" customHeight="1">
      <c r="A71" s="55"/>
      <c r="B71" s="56"/>
      <c r="C71" s="57"/>
      <c r="D71" s="58"/>
      <c r="E71" s="58"/>
      <c r="F71" s="36"/>
    </row>
    <row r="72" spans="1:15" s="9" customFormat="1" ht="13.5" customHeight="1">
      <c r="A72" s="23">
        <v>79</v>
      </c>
      <c r="B72" s="24" t="s">
        <v>54</v>
      </c>
      <c r="C72" s="26"/>
      <c r="D72" s="26"/>
      <c r="E72" s="28">
        <f>D73</f>
        <v>160000</v>
      </c>
      <c r="F72" s="28"/>
      <c r="G72" s="29"/>
      <c r="H72" s="29"/>
      <c r="I72" s="29"/>
      <c r="J72" s="29"/>
      <c r="K72" s="29"/>
      <c r="L72" s="29"/>
      <c r="M72" s="29"/>
      <c r="N72" s="29"/>
      <c r="O72" s="29"/>
    </row>
    <row r="73" spans="1:15" s="9" customFormat="1" ht="13.5" customHeight="1">
      <c r="A73" s="23">
        <v>790</v>
      </c>
      <c r="B73" s="24" t="s">
        <v>55</v>
      </c>
      <c r="C73" s="26"/>
      <c r="D73" s="30">
        <v>160000</v>
      </c>
      <c r="E73" s="28"/>
      <c r="F73" s="28"/>
      <c r="G73" s="29"/>
      <c r="H73" s="29"/>
      <c r="I73" s="29"/>
      <c r="J73" s="29"/>
      <c r="K73" s="29"/>
      <c r="L73" s="29"/>
      <c r="M73" s="29"/>
      <c r="N73" s="29"/>
      <c r="O73" s="29"/>
    </row>
    <row r="74" spans="1:15" s="37" customFormat="1" ht="6" customHeight="1">
      <c r="A74" s="32"/>
      <c r="B74" s="33"/>
      <c r="C74" s="34"/>
      <c r="D74" s="35"/>
      <c r="E74" s="35"/>
      <c r="F74" s="36"/>
      <c r="I74" s="59"/>
    </row>
    <row r="75" spans="1:15" s="4" customFormat="1" ht="13.8">
      <c r="A75" s="11" t="s">
        <v>56</v>
      </c>
      <c r="B75" s="38"/>
      <c r="C75" s="13"/>
      <c r="D75" s="14"/>
      <c r="E75" s="15"/>
      <c r="F75" s="16">
        <f>E77+E81</f>
        <v>311637.83999999997</v>
      </c>
      <c r="G75" s="17"/>
      <c r="H75" s="17"/>
      <c r="I75" s="17"/>
      <c r="J75" s="17"/>
      <c r="K75" s="17"/>
      <c r="L75" s="17"/>
      <c r="M75" s="17"/>
      <c r="N75" s="17"/>
      <c r="O75" s="17"/>
    </row>
    <row r="76" spans="1:15" s="37" customFormat="1" ht="6" customHeight="1">
      <c r="A76" s="32"/>
      <c r="B76" s="33"/>
      <c r="C76" s="34"/>
      <c r="D76" s="35"/>
      <c r="E76" s="35"/>
      <c r="F76" s="36"/>
    </row>
    <row r="77" spans="1:15" s="9" customFormat="1" ht="13.5" customHeight="1">
      <c r="A77" s="23">
        <v>83</v>
      </c>
      <c r="B77" s="24" t="s">
        <v>57</v>
      </c>
      <c r="C77" s="26"/>
      <c r="D77" s="26"/>
      <c r="E77" s="28">
        <f>SUM(D78:D79)</f>
        <v>290022.32999999996</v>
      </c>
      <c r="F77" s="28"/>
      <c r="G77" s="29"/>
      <c r="H77" s="29"/>
      <c r="I77" s="29"/>
      <c r="J77" s="29"/>
      <c r="K77" s="29"/>
      <c r="L77" s="29"/>
      <c r="M77" s="29"/>
      <c r="N77" s="29"/>
      <c r="O77" s="29"/>
    </row>
    <row r="78" spans="1:15" s="9" customFormat="1" ht="13.5" customHeight="1">
      <c r="A78" s="23">
        <v>830</v>
      </c>
      <c r="B78" s="24" t="s">
        <v>58</v>
      </c>
      <c r="C78" s="20"/>
      <c r="D78" s="30">
        <v>150340.15</v>
      </c>
      <c r="E78" s="31"/>
      <c r="F78" s="20"/>
    </row>
    <row r="79" spans="1:15" s="9" customFormat="1" ht="13.5" customHeight="1">
      <c r="A79" s="23">
        <v>831</v>
      </c>
      <c r="B79" s="24" t="s">
        <v>59</v>
      </c>
      <c r="C79" s="20"/>
      <c r="D79" s="30">
        <v>139682.18</v>
      </c>
      <c r="E79" s="31"/>
      <c r="F79" s="20"/>
    </row>
    <row r="80" spans="1:15" s="9" customFormat="1" ht="6" customHeight="1">
      <c r="A80" s="23"/>
      <c r="B80" s="24"/>
      <c r="C80" s="19"/>
      <c r="D80" s="30"/>
      <c r="E80" s="31"/>
      <c r="F80" s="20"/>
    </row>
    <row r="81" spans="1:15" s="9" customFormat="1" ht="13.5" customHeight="1">
      <c r="A81" s="23">
        <v>86</v>
      </c>
      <c r="B81" s="24" t="s">
        <v>60</v>
      </c>
      <c r="C81" s="26"/>
      <c r="D81" s="26"/>
      <c r="E81" s="28">
        <f>D82</f>
        <v>21615.51</v>
      </c>
      <c r="F81" s="28"/>
      <c r="G81" s="29"/>
      <c r="H81" s="29"/>
      <c r="I81" s="29"/>
      <c r="J81" s="29"/>
      <c r="K81" s="29"/>
      <c r="L81" s="29"/>
      <c r="M81" s="29"/>
      <c r="N81" s="29"/>
      <c r="O81" s="29"/>
    </row>
    <row r="82" spans="1:15" s="9" customFormat="1" ht="13.5" customHeight="1">
      <c r="A82" s="23">
        <v>860</v>
      </c>
      <c r="B82" s="24" t="s">
        <v>61</v>
      </c>
      <c r="C82" s="20"/>
      <c r="D82" s="30">
        <v>21615.51</v>
      </c>
      <c r="E82" s="31"/>
      <c r="F82" s="20"/>
    </row>
    <row r="83" spans="1:15" s="37" customFormat="1" ht="6" customHeight="1">
      <c r="A83" s="32"/>
      <c r="B83" s="33"/>
      <c r="C83" s="34"/>
      <c r="D83" s="35"/>
      <c r="E83" s="35"/>
      <c r="F83" s="36"/>
    </row>
    <row r="84" spans="1:15" s="4" customFormat="1" ht="13.8">
      <c r="A84" s="11" t="s">
        <v>62</v>
      </c>
      <c r="B84" s="38"/>
      <c r="C84" s="13"/>
      <c r="D84" s="14"/>
      <c r="E84" s="15"/>
      <c r="F84" s="16">
        <f>SUM(E86)</f>
        <v>3162652.29</v>
      </c>
      <c r="G84" s="17"/>
      <c r="H84" s="17"/>
      <c r="I84" s="17"/>
      <c r="J84" s="17"/>
      <c r="K84" s="17"/>
      <c r="L84" s="17"/>
      <c r="M84" s="17"/>
      <c r="N84" s="17"/>
      <c r="O84" s="17"/>
    </row>
    <row r="85" spans="1:15" s="37" customFormat="1" ht="6" customHeight="1">
      <c r="A85" s="32"/>
      <c r="B85" s="33"/>
      <c r="C85" s="34"/>
      <c r="D85" s="35"/>
      <c r="E85" s="35"/>
      <c r="F85" s="36"/>
      <c r="I85" s="59"/>
    </row>
    <row r="86" spans="1:15" s="9" customFormat="1" ht="13.5" customHeight="1">
      <c r="A86" s="23">
        <v>91</v>
      </c>
      <c r="B86" s="24" t="s">
        <v>63</v>
      </c>
      <c r="C86" s="25"/>
      <c r="D86" s="26"/>
      <c r="E86" s="28">
        <f>SUM(D87:D87)</f>
        <v>3162652.29</v>
      </c>
      <c r="F86" s="28"/>
      <c r="G86" s="29"/>
      <c r="H86" s="29"/>
      <c r="I86" s="59"/>
      <c r="J86" s="29"/>
      <c r="K86" s="29"/>
      <c r="L86" s="29"/>
      <c r="M86" s="29"/>
      <c r="N86" s="29"/>
      <c r="O86" s="29"/>
    </row>
    <row r="87" spans="1:15" s="9" customFormat="1" ht="13.5" customHeight="1">
      <c r="A87" s="23">
        <v>910</v>
      </c>
      <c r="B87" s="24" t="s">
        <v>64</v>
      </c>
      <c r="C87" s="19"/>
      <c r="D87" s="30">
        <v>3162652.29</v>
      </c>
      <c r="E87" s="31"/>
      <c r="F87" s="20"/>
      <c r="I87" s="59"/>
    </row>
    <row r="88" spans="1:15" s="4" customFormat="1" ht="9.75" customHeight="1">
      <c r="A88" s="18"/>
      <c r="C88" s="19"/>
      <c r="D88" s="20"/>
      <c r="E88" s="22"/>
      <c r="F88" s="22"/>
    </row>
    <row r="89" spans="1:15" s="4" customFormat="1" ht="13.8">
      <c r="A89" s="11" t="s">
        <v>65</v>
      </c>
      <c r="B89" s="12"/>
      <c r="C89" s="13"/>
      <c r="D89" s="14"/>
      <c r="E89" s="15"/>
      <c r="F89" s="16">
        <f>SUM(F4,F20,F38,F47,F65,F67,F75,F84)</f>
        <v>416688940.52999997</v>
      </c>
      <c r="G89" s="51"/>
      <c r="H89" s="51"/>
      <c r="I89" s="51"/>
      <c r="J89" s="17"/>
      <c r="K89" s="17"/>
      <c r="L89" s="17"/>
      <c r="M89" s="17"/>
      <c r="N89" s="17"/>
      <c r="O89" s="17"/>
    </row>
    <row r="90" spans="1:15" ht="15" customHeight="1">
      <c r="F90" s="64"/>
    </row>
    <row r="91" spans="1:15" ht="15" customHeight="1">
      <c r="F91" s="64"/>
    </row>
    <row r="92" spans="1:15" ht="15" customHeight="1">
      <c r="E92" s="64"/>
    </row>
    <row r="94" spans="1:15" ht="15" customHeight="1">
      <c r="F94" s="64"/>
    </row>
    <row r="98" spans="6:6" ht="15" customHeight="1">
      <c r="F98" s="64"/>
    </row>
  </sheetData>
  <printOptions horizontalCentered="1"/>
  <pageMargins left="0.39370078740157483" right="0.19685039370078741" top="0.59055118110236227" bottom="0.59055118110236227" header="0" footer="0"/>
  <pageSetup paperSize="9" scale="8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24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2023-12-12T12:42:05Z</dcterms:created>
  <dcterms:modified xsi:type="dcterms:W3CDTF">2023-12-12T12:43:22Z</dcterms:modified>
</cp:coreProperties>
</file>