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13_ncr:1_{DB5A8C23-F2A3-4988-AABF-0088ECAAD453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liq ingresos 2023" sheetId="6" r:id="rId1"/>
  </sheets>
  <definedNames>
    <definedName name="_xlnm._FilterDatabase" localSheetId="0" hidden="1">'liq ingresos 2023'!#REF!</definedName>
    <definedName name="_xlnm.Print_Titles" localSheetId="0">'liq ingresos 2023'!$2:$2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2" i="6" l="1"/>
  <c r="E394" i="6"/>
  <c r="E351" i="6" l="1"/>
  <c r="D351" i="6"/>
  <c r="B351" i="6"/>
  <c r="F350" i="6"/>
  <c r="C350" i="6"/>
  <c r="C351" i="6" s="1"/>
  <c r="E345" i="6"/>
  <c r="D345" i="6"/>
  <c r="B345" i="6"/>
  <c r="C344" i="6"/>
  <c r="C345" i="6" s="1"/>
  <c r="E342" i="6"/>
  <c r="D342" i="6"/>
  <c r="B342" i="6"/>
  <c r="C341" i="6"/>
  <c r="D318" i="6"/>
  <c r="C318" i="6"/>
  <c r="B318" i="6"/>
  <c r="E318" i="6"/>
  <c r="E309" i="6"/>
  <c r="C308" i="6"/>
  <c r="F293" i="6"/>
  <c r="F292" i="6"/>
  <c r="C270" i="6"/>
  <c r="F267" i="6"/>
  <c r="F264" i="6"/>
  <c r="F257" i="6"/>
  <c r="C255" i="6"/>
  <c r="E248" i="6"/>
  <c r="E249" i="6" s="1"/>
  <c r="D248" i="6"/>
  <c r="D249" i="6" s="1"/>
  <c r="B248" i="6"/>
  <c r="B249" i="6" s="1"/>
  <c r="C247" i="6"/>
  <c r="C248" i="6" s="1"/>
  <c r="C249" i="6" s="1"/>
  <c r="E236" i="6"/>
  <c r="E237" i="6" s="1"/>
  <c r="D236" i="6"/>
  <c r="D237" i="6" s="1"/>
  <c r="B236" i="6"/>
  <c r="B237" i="6" s="1"/>
  <c r="C235" i="6"/>
  <c r="C236" i="6" s="1"/>
  <c r="C237" i="6" s="1"/>
  <c r="E230" i="6"/>
  <c r="C219" i="6"/>
  <c r="E214" i="6"/>
  <c r="D214" i="6"/>
  <c r="B214" i="6"/>
  <c r="F213" i="6"/>
  <c r="C213" i="6"/>
  <c r="C212" i="6"/>
  <c r="E210" i="6"/>
  <c r="D210" i="6"/>
  <c r="B210" i="6"/>
  <c r="F209" i="6"/>
  <c r="C209" i="6"/>
  <c r="F208" i="6"/>
  <c r="C208" i="6"/>
  <c r="E193" i="6"/>
  <c r="B193" i="6"/>
  <c r="D193" i="6"/>
  <c r="C191" i="6"/>
  <c r="D165" i="6"/>
  <c r="B165" i="6"/>
  <c r="E165" i="6"/>
  <c r="C164" i="6"/>
  <c r="C165" i="6" s="1"/>
  <c r="F153" i="6"/>
  <c r="F151" i="6"/>
  <c r="C151" i="6"/>
  <c r="E121" i="6"/>
  <c r="D121" i="6"/>
  <c r="B121" i="6"/>
  <c r="C120" i="6"/>
  <c r="C121" i="6" s="1"/>
  <c r="C421" i="6"/>
  <c r="C415" i="6"/>
  <c r="C412" i="6"/>
  <c r="C411" i="6"/>
  <c r="C410" i="6"/>
  <c r="C409" i="6"/>
  <c r="C403" i="6"/>
  <c r="C402" i="6"/>
  <c r="C396" i="6"/>
  <c r="C393" i="6"/>
  <c r="C392" i="6"/>
  <c r="C391" i="6"/>
  <c r="C385" i="6"/>
  <c r="C382" i="6"/>
  <c r="C381" i="6"/>
  <c r="C380" i="6"/>
  <c r="C374" i="6"/>
  <c r="C371" i="6"/>
  <c r="C370" i="6"/>
  <c r="C369" i="6"/>
  <c r="C368" i="6"/>
  <c r="C362" i="6"/>
  <c r="C359" i="6"/>
  <c r="C358" i="6"/>
  <c r="C357" i="6"/>
  <c r="C356" i="6"/>
  <c r="C347" i="6"/>
  <c r="C340" i="6"/>
  <c r="C339" i="6"/>
  <c r="C338" i="6"/>
  <c r="C332" i="6"/>
  <c r="C329" i="6"/>
  <c r="C328" i="6"/>
  <c r="C327" i="6"/>
  <c r="C326" i="6"/>
  <c r="C320" i="6"/>
  <c r="C311" i="6"/>
  <c r="C307" i="6"/>
  <c r="C306" i="6"/>
  <c r="C300" i="6"/>
  <c r="C297" i="6"/>
  <c r="C296" i="6"/>
  <c r="C293" i="6"/>
  <c r="C292" i="6"/>
  <c r="C286" i="6"/>
  <c r="C283" i="6"/>
  <c r="C282" i="6"/>
  <c r="C281" i="6"/>
  <c r="C280" i="6"/>
  <c r="C274" i="6"/>
  <c r="C271" i="6"/>
  <c r="C267" i="6"/>
  <c r="C264" i="6"/>
  <c r="C263" i="6"/>
  <c r="C262" i="6"/>
  <c r="C261" i="6"/>
  <c r="C260" i="6"/>
  <c r="C257" i="6"/>
  <c r="C256" i="6"/>
  <c r="C254" i="6"/>
  <c r="C253" i="6"/>
  <c r="C241" i="6"/>
  <c r="C229" i="6"/>
  <c r="C226" i="6"/>
  <c r="C225" i="6"/>
  <c r="C224" i="6"/>
  <c r="C223" i="6"/>
  <c r="C220" i="6"/>
  <c r="C202" i="6"/>
  <c r="C201" i="6"/>
  <c r="C195" i="6"/>
  <c r="C192" i="6"/>
  <c r="C188" i="6"/>
  <c r="C187" i="6"/>
  <c r="C186" i="6"/>
  <c r="C180" i="6"/>
  <c r="C177" i="6"/>
  <c r="C174" i="6"/>
  <c r="C173" i="6"/>
  <c r="C172" i="6"/>
  <c r="C171" i="6"/>
  <c r="C170" i="6"/>
  <c r="C169" i="6"/>
  <c r="C168" i="6"/>
  <c r="C167" i="6"/>
  <c r="C161" i="6"/>
  <c r="C160" i="6"/>
  <c r="C157" i="6"/>
  <c r="C156" i="6"/>
  <c r="C155" i="6"/>
  <c r="C154" i="6"/>
  <c r="C153" i="6"/>
  <c r="C152" i="6"/>
  <c r="C150" i="6"/>
  <c r="C149" i="6"/>
  <c r="C146" i="6"/>
  <c r="C145" i="6"/>
  <c r="C144" i="6"/>
  <c r="C143" i="6"/>
  <c r="C142" i="6"/>
  <c r="C136" i="6"/>
  <c r="C133" i="6"/>
  <c r="C132" i="6"/>
  <c r="C131" i="6"/>
  <c r="C130" i="6"/>
  <c r="C129" i="6"/>
  <c r="C123" i="6"/>
  <c r="C117" i="6"/>
  <c r="C116" i="6"/>
  <c r="C115" i="6"/>
  <c r="C114" i="6"/>
  <c r="C113" i="6"/>
  <c r="C107" i="6"/>
  <c r="C104" i="6"/>
  <c r="C103" i="6"/>
  <c r="C100" i="6"/>
  <c r="C99" i="6"/>
  <c r="C98" i="6"/>
  <c r="C97" i="6"/>
  <c r="C91" i="6"/>
  <c r="C90" i="6"/>
  <c r="C87" i="6"/>
  <c r="C84" i="6"/>
  <c r="C83" i="6"/>
  <c r="C82" i="6"/>
  <c r="C81" i="6"/>
  <c r="C75" i="6"/>
  <c r="C72" i="6"/>
  <c r="C71" i="6"/>
  <c r="C70" i="6"/>
  <c r="C64" i="6"/>
  <c r="C61" i="6"/>
  <c r="C60" i="6"/>
  <c r="C59" i="6"/>
  <c r="C58" i="6"/>
  <c r="C52" i="6"/>
  <c r="C49" i="6"/>
  <c r="C48" i="6"/>
  <c r="C47" i="6"/>
  <c r="C46" i="6"/>
  <c r="C45" i="6"/>
  <c r="C39" i="6"/>
  <c r="C36" i="6"/>
  <c r="C35" i="6"/>
  <c r="C34" i="6"/>
  <c r="C33" i="6"/>
  <c r="C27" i="6"/>
  <c r="C28" i="6" s="1"/>
  <c r="C24" i="6"/>
  <c r="C23" i="6"/>
  <c r="C22" i="6"/>
  <c r="C19" i="6"/>
  <c r="C18" i="6"/>
  <c r="C17" i="6"/>
  <c r="C16" i="6"/>
  <c r="C10" i="6"/>
  <c r="C7" i="6"/>
  <c r="C6" i="6"/>
  <c r="C5" i="6"/>
  <c r="F61" i="6"/>
  <c r="E53" i="6"/>
  <c r="E28" i="6"/>
  <c r="D28" i="6"/>
  <c r="B28" i="6"/>
  <c r="F19" i="6"/>
  <c r="E8" i="6"/>
  <c r="F351" i="6" l="1"/>
  <c r="C342" i="6"/>
  <c r="D215" i="6"/>
  <c r="B215" i="6"/>
  <c r="E215" i="6"/>
  <c r="C210" i="6"/>
  <c r="F210" i="6"/>
  <c r="C214" i="6"/>
  <c r="F214" i="6"/>
  <c r="C193" i="6"/>
  <c r="F371" i="6"/>
  <c r="F215" i="6" l="1"/>
  <c r="C215" i="6"/>
  <c r="E298" i="6" l="1"/>
  <c r="D298" i="6"/>
  <c r="C298" i="6"/>
  <c r="B298" i="6"/>
  <c r="F297" i="6"/>
  <c r="F298" i="6" l="1"/>
  <c r="D230" i="6"/>
  <c r="C230" i="6"/>
  <c r="B230" i="6"/>
  <c r="F87" i="6" l="1"/>
  <c r="F60" i="6"/>
  <c r="B8" i="6"/>
  <c r="D8" i="6"/>
  <c r="C8" i="6" l="1"/>
  <c r="F409" i="6"/>
  <c r="E422" i="6" l="1"/>
  <c r="E423" i="6" s="1"/>
  <c r="D422" i="6"/>
  <c r="D423" i="6" s="1"/>
  <c r="C422" i="6"/>
  <c r="C423" i="6" s="1"/>
  <c r="B422" i="6"/>
  <c r="B423" i="6" s="1"/>
  <c r="F421" i="6"/>
  <c r="E416" i="6"/>
  <c r="D416" i="6"/>
  <c r="C416" i="6"/>
  <c r="B416" i="6"/>
  <c r="E413" i="6"/>
  <c r="D413" i="6"/>
  <c r="C413" i="6"/>
  <c r="B413" i="6"/>
  <c r="F415" i="6"/>
  <c r="F412" i="6"/>
  <c r="F411" i="6"/>
  <c r="F410" i="6"/>
  <c r="C417" i="6" l="1"/>
  <c r="D417" i="6"/>
  <c r="F416" i="6"/>
  <c r="F423" i="6"/>
  <c r="F422" i="6"/>
  <c r="E417" i="6"/>
  <c r="B417" i="6"/>
  <c r="F413" i="6"/>
  <c r="E404" i="6"/>
  <c r="E405" i="6" s="1"/>
  <c r="D404" i="6"/>
  <c r="D405" i="6" s="1"/>
  <c r="C404" i="6"/>
  <c r="C405" i="6" s="1"/>
  <c r="B404" i="6"/>
  <c r="B405" i="6" s="1"/>
  <c r="F402" i="6"/>
  <c r="E397" i="6"/>
  <c r="D397" i="6"/>
  <c r="C397" i="6"/>
  <c r="B397" i="6"/>
  <c r="D394" i="6"/>
  <c r="C394" i="6"/>
  <c r="B394" i="6"/>
  <c r="E386" i="6"/>
  <c r="D386" i="6"/>
  <c r="C386" i="6"/>
  <c r="B386" i="6"/>
  <c r="E383" i="6"/>
  <c r="D383" i="6"/>
  <c r="C383" i="6"/>
  <c r="B383" i="6"/>
  <c r="F385" i="6"/>
  <c r="F382" i="6"/>
  <c r="F381" i="6"/>
  <c r="E372" i="6"/>
  <c r="D372" i="6"/>
  <c r="C372" i="6"/>
  <c r="B372" i="6"/>
  <c r="E375" i="6"/>
  <c r="D375" i="6"/>
  <c r="C375" i="6"/>
  <c r="B375" i="6"/>
  <c r="F374" i="6"/>
  <c r="F369" i="6"/>
  <c r="E363" i="6"/>
  <c r="D363" i="6"/>
  <c r="C363" i="6"/>
  <c r="B363" i="6"/>
  <c r="E360" i="6"/>
  <c r="D360" i="6"/>
  <c r="C360" i="6"/>
  <c r="B360" i="6"/>
  <c r="F362" i="6"/>
  <c r="F359" i="6"/>
  <c r="F357" i="6"/>
  <c r="E348" i="6"/>
  <c r="E352" i="6" s="1"/>
  <c r="D348" i="6"/>
  <c r="D352" i="6" s="1"/>
  <c r="C348" i="6"/>
  <c r="C352" i="6" s="1"/>
  <c r="B348" i="6"/>
  <c r="B352" i="6" s="1"/>
  <c r="F347" i="6"/>
  <c r="F339" i="6"/>
  <c r="E333" i="6"/>
  <c r="D333" i="6"/>
  <c r="C333" i="6"/>
  <c r="B333" i="6"/>
  <c r="E330" i="6"/>
  <c r="D330" i="6"/>
  <c r="C330" i="6"/>
  <c r="B330" i="6"/>
  <c r="F332" i="6"/>
  <c r="F329" i="6"/>
  <c r="F327" i="6"/>
  <c r="D364" i="6" l="1"/>
  <c r="D334" i="6"/>
  <c r="C334" i="6"/>
  <c r="C364" i="6"/>
  <c r="F417" i="6"/>
  <c r="B398" i="6"/>
  <c r="C387" i="6"/>
  <c r="C398" i="6"/>
  <c r="B334" i="6"/>
  <c r="D387" i="6"/>
  <c r="E387" i="6"/>
  <c r="B387" i="6"/>
  <c r="B364" i="6"/>
  <c r="E398" i="6"/>
  <c r="F404" i="6"/>
  <c r="F405" i="6"/>
  <c r="D398" i="6"/>
  <c r="F330" i="6"/>
  <c r="B376" i="6"/>
  <c r="F363" i="6"/>
  <c r="C376" i="6"/>
  <c r="F386" i="6"/>
  <c r="D376" i="6"/>
  <c r="F383" i="6"/>
  <c r="E376" i="6"/>
  <c r="F375" i="6"/>
  <c r="F372" i="6"/>
  <c r="E364" i="6"/>
  <c r="F360" i="6"/>
  <c r="F348" i="6"/>
  <c r="F342" i="6"/>
  <c r="E334" i="6"/>
  <c r="F333" i="6"/>
  <c r="E321" i="6"/>
  <c r="E322" i="6" s="1"/>
  <c r="D321" i="6"/>
  <c r="D322" i="6" s="1"/>
  <c r="C321" i="6"/>
  <c r="C322" i="6" s="1"/>
  <c r="B321" i="6"/>
  <c r="B322" i="6" s="1"/>
  <c r="F320" i="6"/>
  <c r="E312" i="6"/>
  <c r="D312" i="6"/>
  <c r="C312" i="6"/>
  <c r="B312" i="6"/>
  <c r="F311" i="6"/>
  <c r="D309" i="6"/>
  <c r="C309" i="6"/>
  <c r="B309" i="6"/>
  <c r="E301" i="6"/>
  <c r="D301" i="6"/>
  <c r="C301" i="6"/>
  <c r="B301" i="6"/>
  <c r="E294" i="6"/>
  <c r="D294" i="6"/>
  <c r="C294" i="6"/>
  <c r="B294" i="6"/>
  <c r="F300" i="6"/>
  <c r="E287" i="6"/>
  <c r="D287" i="6"/>
  <c r="C287" i="6"/>
  <c r="B287" i="6"/>
  <c r="E284" i="6"/>
  <c r="D284" i="6"/>
  <c r="C284" i="6"/>
  <c r="B284" i="6"/>
  <c r="F286" i="6"/>
  <c r="F283" i="6"/>
  <c r="F280" i="6"/>
  <c r="F263" i="6"/>
  <c r="F387" i="6" l="1"/>
  <c r="F294" i="6"/>
  <c r="F364" i="6"/>
  <c r="F334" i="6"/>
  <c r="E302" i="6"/>
  <c r="C288" i="6"/>
  <c r="C302" i="6"/>
  <c r="B302" i="6"/>
  <c r="D288" i="6"/>
  <c r="D302" i="6"/>
  <c r="F352" i="6"/>
  <c r="F287" i="6"/>
  <c r="C313" i="6"/>
  <c r="D313" i="6"/>
  <c r="B313" i="6"/>
  <c r="F321" i="6"/>
  <c r="F322" i="6"/>
  <c r="F376" i="6"/>
  <c r="E313" i="6"/>
  <c r="F312" i="6"/>
  <c r="F301" i="6"/>
  <c r="E288" i="6"/>
  <c r="B288" i="6"/>
  <c r="F284" i="6"/>
  <c r="E275" i="6"/>
  <c r="D275" i="6"/>
  <c r="C275" i="6"/>
  <c r="B275" i="6"/>
  <c r="D272" i="6"/>
  <c r="C272" i="6"/>
  <c r="B272" i="6"/>
  <c r="E268" i="6"/>
  <c r="D268" i="6"/>
  <c r="C268" i="6"/>
  <c r="B268" i="6"/>
  <c r="E265" i="6"/>
  <c r="D265" i="6"/>
  <c r="C265" i="6"/>
  <c r="B265" i="6"/>
  <c r="E258" i="6"/>
  <c r="D258" i="6"/>
  <c r="C258" i="6"/>
  <c r="B258" i="6"/>
  <c r="F274" i="6"/>
  <c r="F271" i="6"/>
  <c r="F262" i="6"/>
  <c r="F254" i="6"/>
  <c r="F253" i="6"/>
  <c r="E242" i="6"/>
  <c r="E243" i="6" s="1"/>
  <c r="D242" i="6"/>
  <c r="D243" i="6" s="1"/>
  <c r="C242" i="6"/>
  <c r="C243" i="6" s="1"/>
  <c r="B242" i="6"/>
  <c r="B243" i="6" s="1"/>
  <c r="E221" i="6"/>
  <c r="D221" i="6"/>
  <c r="C221" i="6"/>
  <c r="B221" i="6"/>
  <c r="E227" i="6"/>
  <c r="D227" i="6"/>
  <c r="C227" i="6"/>
  <c r="B227" i="6"/>
  <c r="F225" i="6"/>
  <c r="F224" i="6"/>
  <c r="F223" i="6"/>
  <c r="E203" i="6"/>
  <c r="E204" i="6" s="1"/>
  <c r="D203" i="6"/>
  <c r="D204" i="6" s="1"/>
  <c r="C203" i="6"/>
  <c r="C204" i="6" s="1"/>
  <c r="B203" i="6"/>
  <c r="B204" i="6" s="1"/>
  <c r="F268" i="6" l="1"/>
  <c r="F288" i="6"/>
  <c r="D276" i="6"/>
  <c r="E276" i="6"/>
  <c r="B276" i="6"/>
  <c r="C276" i="6"/>
  <c r="D231" i="6"/>
  <c r="E231" i="6"/>
  <c r="C231" i="6"/>
  <c r="B231" i="6"/>
  <c r="F275" i="6"/>
  <c r="F313" i="6"/>
  <c r="F302" i="6"/>
  <c r="F272" i="6"/>
  <c r="F265" i="6"/>
  <c r="F258" i="6"/>
  <c r="F227" i="6"/>
  <c r="E196" i="6"/>
  <c r="D196" i="6"/>
  <c r="C196" i="6"/>
  <c r="B196" i="6"/>
  <c r="E189" i="6"/>
  <c r="D189" i="6"/>
  <c r="C189" i="6"/>
  <c r="B189" i="6"/>
  <c r="F192" i="6"/>
  <c r="F186" i="6"/>
  <c r="F155" i="6"/>
  <c r="E181" i="6"/>
  <c r="D181" i="6"/>
  <c r="C181" i="6"/>
  <c r="B181" i="6"/>
  <c r="E178" i="6"/>
  <c r="D178" i="6"/>
  <c r="C178" i="6"/>
  <c r="B178" i="6"/>
  <c r="E175" i="6"/>
  <c r="D175" i="6"/>
  <c r="C175" i="6"/>
  <c r="B175" i="6"/>
  <c r="E162" i="6"/>
  <c r="D162" i="6"/>
  <c r="C162" i="6"/>
  <c r="B162" i="6"/>
  <c r="E158" i="6"/>
  <c r="D158" i="6"/>
  <c r="C158" i="6"/>
  <c r="B158" i="6"/>
  <c r="E147" i="6"/>
  <c r="D147" i="6"/>
  <c r="C147" i="6"/>
  <c r="B147" i="6"/>
  <c r="F177" i="6"/>
  <c r="F174" i="6"/>
  <c r="F173" i="6"/>
  <c r="F172" i="6"/>
  <c r="F170" i="6"/>
  <c r="F169" i="6"/>
  <c r="F168" i="6"/>
  <c r="F167" i="6"/>
  <c r="F161" i="6"/>
  <c r="F157" i="6"/>
  <c r="F156" i="6"/>
  <c r="F150" i="6"/>
  <c r="F143" i="6"/>
  <c r="F142" i="6"/>
  <c r="B182" i="6" l="1"/>
  <c r="C182" i="6"/>
  <c r="D182" i="6"/>
  <c r="E182" i="6"/>
  <c r="D197" i="6"/>
  <c r="E197" i="6"/>
  <c r="B197" i="6"/>
  <c r="C197" i="6"/>
  <c r="F276" i="6"/>
  <c r="F231" i="6"/>
  <c r="F193" i="6"/>
  <c r="F189" i="6"/>
  <c r="F178" i="6"/>
  <c r="F175" i="6"/>
  <c r="F162" i="6"/>
  <c r="F158" i="6"/>
  <c r="F147" i="6"/>
  <c r="E137" i="6"/>
  <c r="D137" i="6"/>
  <c r="C137" i="6"/>
  <c r="B137" i="6"/>
  <c r="E134" i="6"/>
  <c r="D134" i="6"/>
  <c r="C134" i="6"/>
  <c r="B134" i="6"/>
  <c r="F136" i="6"/>
  <c r="F133" i="6"/>
  <c r="F130" i="6"/>
  <c r="E124" i="6"/>
  <c r="D124" i="6"/>
  <c r="C124" i="6"/>
  <c r="B124" i="6"/>
  <c r="E118" i="6"/>
  <c r="D118" i="6"/>
  <c r="C118" i="6"/>
  <c r="B118" i="6"/>
  <c r="F123" i="6"/>
  <c r="F117" i="6"/>
  <c r="F115" i="6"/>
  <c r="F114" i="6"/>
  <c r="E108" i="6"/>
  <c r="D108" i="6"/>
  <c r="C108" i="6"/>
  <c r="B108" i="6"/>
  <c r="E105" i="6"/>
  <c r="D105" i="6"/>
  <c r="C105" i="6"/>
  <c r="B105" i="6"/>
  <c r="E101" i="6"/>
  <c r="D101" i="6"/>
  <c r="C101" i="6"/>
  <c r="B101" i="6"/>
  <c r="F107" i="6"/>
  <c r="F104" i="6"/>
  <c r="F100" i="6"/>
  <c r="F98" i="6"/>
  <c r="E92" i="6"/>
  <c r="D92" i="6"/>
  <c r="C92" i="6"/>
  <c r="B92" i="6"/>
  <c r="E88" i="6"/>
  <c r="D88" i="6"/>
  <c r="C88" i="6"/>
  <c r="B88" i="6"/>
  <c r="E85" i="6"/>
  <c r="D85" i="6"/>
  <c r="C85" i="6"/>
  <c r="B85" i="6"/>
  <c r="F91" i="6"/>
  <c r="F84" i="6"/>
  <c r="F82" i="6"/>
  <c r="E76" i="6"/>
  <c r="D76" i="6"/>
  <c r="C76" i="6"/>
  <c r="B76" i="6"/>
  <c r="E73" i="6"/>
  <c r="D73" i="6"/>
  <c r="C73" i="6"/>
  <c r="B73" i="6"/>
  <c r="F75" i="6"/>
  <c r="F72" i="6"/>
  <c r="F71" i="6"/>
  <c r="E65" i="6"/>
  <c r="D65" i="6"/>
  <c r="C65" i="6"/>
  <c r="B65" i="6"/>
  <c r="E62" i="6"/>
  <c r="D62" i="6"/>
  <c r="C62" i="6"/>
  <c r="B62" i="6"/>
  <c r="F64" i="6"/>
  <c r="F59" i="6"/>
  <c r="F52" i="6"/>
  <c r="D53" i="6"/>
  <c r="C53" i="6"/>
  <c r="B53" i="6"/>
  <c r="F46" i="6"/>
  <c r="F49" i="6"/>
  <c r="E50" i="6"/>
  <c r="D50" i="6"/>
  <c r="C50" i="6"/>
  <c r="B50" i="6"/>
  <c r="F39" i="6"/>
  <c r="E40" i="6"/>
  <c r="D40" i="6"/>
  <c r="C40" i="6"/>
  <c r="B40" i="6"/>
  <c r="F34" i="6"/>
  <c r="F36" i="6"/>
  <c r="E37" i="6"/>
  <c r="D37" i="6"/>
  <c r="C37" i="6"/>
  <c r="B37" i="6"/>
  <c r="B125" i="6" l="1"/>
  <c r="C125" i="6"/>
  <c r="E125" i="6"/>
  <c r="D125" i="6"/>
  <c r="D77" i="6"/>
  <c r="C77" i="6"/>
  <c r="C93" i="6"/>
  <c r="C109" i="6"/>
  <c r="D109" i="6"/>
  <c r="C66" i="6"/>
  <c r="B138" i="6"/>
  <c r="D66" i="6"/>
  <c r="B77" i="6"/>
  <c r="C138" i="6"/>
  <c r="F88" i="6"/>
  <c r="D138" i="6"/>
  <c r="D93" i="6"/>
  <c r="B93" i="6"/>
  <c r="B54" i="6"/>
  <c r="F197" i="6"/>
  <c r="D41" i="6"/>
  <c r="E54" i="6"/>
  <c r="C54" i="6"/>
  <c r="F53" i="6"/>
  <c r="F65" i="6"/>
  <c r="C41" i="6"/>
  <c r="F40" i="6"/>
  <c r="D54" i="6"/>
  <c r="F76" i="6"/>
  <c r="F182" i="6"/>
  <c r="E138" i="6"/>
  <c r="F137" i="6"/>
  <c r="F134" i="6"/>
  <c r="F124" i="6"/>
  <c r="F118" i="6"/>
  <c r="B109" i="6"/>
  <c r="E109" i="6"/>
  <c r="F108" i="6"/>
  <c r="F105" i="6"/>
  <c r="F101" i="6"/>
  <c r="E93" i="6"/>
  <c r="F92" i="6"/>
  <c r="F85" i="6"/>
  <c r="E77" i="6"/>
  <c r="F73" i="6"/>
  <c r="E66" i="6"/>
  <c r="B66" i="6"/>
  <c r="F62" i="6"/>
  <c r="F50" i="6"/>
  <c r="E41" i="6"/>
  <c r="B41" i="6"/>
  <c r="F37" i="6"/>
  <c r="B11" i="6"/>
  <c r="D11" i="6"/>
  <c r="C11" i="6" s="1"/>
  <c r="C20" i="6"/>
  <c r="C25" i="6"/>
  <c r="F22" i="6"/>
  <c r="F23" i="6"/>
  <c r="F24" i="6"/>
  <c r="E25" i="6"/>
  <c r="D25" i="6"/>
  <c r="B25" i="6"/>
  <c r="F17" i="6"/>
  <c r="E20" i="6"/>
  <c r="D20" i="6"/>
  <c r="B20" i="6"/>
  <c r="F77" i="6" l="1"/>
  <c r="E29" i="6"/>
  <c r="F138" i="6"/>
  <c r="D29" i="6"/>
  <c r="F125" i="6"/>
  <c r="F66" i="6"/>
  <c r="C29" i="6"/>
  <c r="B29" i="6"/>
  <c r="F109" i="6"/>
  <c r="F93" i="6"/>
  <c r="F41" i="6"/>
  <c r="F54" i="6"/>
  <c r="C12" i="6"/>
  <c r="F25" i="6"/>
  <c r="F20" i="6"/>
  <c r="E11" i="6"/>
  <c r="F6" i="6"/>
  <c r="F7" i="6"/>
  <c r="D12" i="6"/>
  <c r="B12" i="6"/>
  <c r="B425" i="6" l="1"/>
  <c r="D425" i="6"/>
  <c r="F29" i="6"/>
  <c r="E12" i="6"/>
  <c r="E425" i="6" s="1"/>
  <c r="F8" i="6"/>
  <c r="C425" i="6" l="1"/>
  <c r="F12" i="6"/>
  <c r="F425" i="6"/>
</calcChain>
</file>

<file path=xl/sharedStrings.xml><?xml version="1.0" encoding="utf-8"?>
<sst xmlns="http://schemas.openxmlformats.org/spreadsheetml/2006/main" count="398" uniqueCount="123">
  <si>
    <t>Previsiones Iniciales</t>
  </si>
  <si>
    <t>Previsiones Definitivas</t>
  </si>
  <si>
    <t>Derechos Recon Netos</t>
  </si>
  <si>
    <t>32 - OTROS INGRESOS PROCEDENTES DE PRESTACIÓN DE SERVICIOS</t>
  </si>
  <si>
    <t>18.03 - E.T.S. ARQUITECTURA</t>
  </si>
  <si>
    <t>38 - REINTEGRO OPERACIONES CORRIENTES</t>
  </si>
  <si>
    <t>39 - OTROS INGRESOS</t>
  </si>
  <si>
    <t>5 - INGRESOS PATRIMONIALES</t>
  </si>
  <si>
    <t>54 - RENTAS DE BIENES INMUEBLES</t>
  </si>
  <si>
    <t>55 - PRODUCTOS DE CONCESIONES Y APROV. ESPECIALES</t>
  </si>
  <si>
    <t>53 - DIVIDENDOS Y PARTICIPACIONES EN BENEFICIOS</t>
  </si>
  <si>
    <t>8 - ACTIVOS FINANCIEROS</t>
  </si>
  <si>
    <t>18.05 - E.T.S.I.INDUSTRIALES</t>
  </si>
  <si>
    <t>18.06 - E.T.S.I.MINAS Y ENERGÍA</t>
  </si>
  <si>
    <t>18.08 - E.T.S.I. NAVALES</t>
  </si>
  <si>
    <t>33 - VENTA DE BIENES</t>
  </si>
  <si>
    <t>18.10 - ESCUELA TÉCNICA SUPERIOR DE INGENIEROS INFORMÁTICOS</t>
  </si>
  <si>
    <t>4 - TRANSFERENCIAS Y SUBVENCIONES CORRIENTES</t>
  </si>
  <si>
    <t>18.13 - ETSI DE MONTES,FORESTAL Y DEL MEDIO NATURAL</t>
  </si>
  <si>
    <t>18.14 - ETSI AERONÁUTICA Y DEL ESPACIO</t>
  </si>
  <si>
    <t>18.15 - ETSI. AGRONÓMICA, ALIMENTARIA Y DE BIOSISTEMAS</t>
  </si>
  <si>
    <t>18.21 - VICERRECTORADO DE ASUNTOS ECONÓMICOS</t>
  </si>
  <si>
    <t>7 - TRANSFERENCIAS Y SUBVENCIONES DE CAPITAL</t>
  </si>
  <si>
    <t>9 - PASIVOS FINANCIEROS</t>
  </si>
  <si>
    <t>18.22 - VICERRECTORADO DE ALUMNOS Y EXTENSIÓN UNIVERSITARIA</t>
  </si>
  <si>
    <t>18.23 - VICERRECTORADO DE SERVICIOS TECNOLÓGICOS</t>
  </si>
  <si>
    <t>18.25 - VICERRECTORADO DE ESTRATEGIA ACADÉMICA E INTENACIONALIZACIÓN</t>
  </si>
  <si>
    <t>18.27 - VICERRECTORADO DE CALIDAD Y EFICIENCIA</t>
  </si>
  <si>
    <t>18.34 - CAMPUS SUR</t>
  </si>
  <si>
    <t>18.38 - CONSEJO SOCIAL</t>
  </si>
  <si>
    <t>18.54 - ETS DE EDIFICACIÓN</t>
  </si>
  <si>
    <t>18.56 - ETS DE INGENIERÍA Y DISEÑO INDUSTRIAL</t>
  </si>
  <si>
    <t>18.59 - ETSIS DE TELECOMUNICACIÓN</t>
  </si>
  <si>
    <t>18.60 - E.T.S.I. TOPOGRAFÍA, GEODESIA Y CARTOGRAFÍA</t>
  </si>
  <si>
    <t>18.61 - ETS DE INGENIERÍA DE SISTEMAS INFORMÁTICOS</t>
  </si>
  <si>
    <t>18.62 - CENTRO SUPERIOR DE DISEÑO DE MODA</t>
  </si>
  <si>
    <t>18.91 - I.C.E.</t>
  </si>
  <si>
    <t>18.93 - FAC. CC. ACTIVIDADES FÍSICAS Y DEL DEPORTE</t>
  </si>
  <si>
    <t>Total general</t>
  </si>
  <si>
    <t>Total 18.03 - E.T.S. ARQUITECTURA</t>
  </si>
  <si>
    <t>Total 18.05 - E.T.S.I.INDUSTRIALES</t>
  </si>
  <si>
    <t>Total 18.06 - E.T.S.I.MINAS Y ENERGÍA</t>
  </si>
  <si>
    <t>Total 18.08 - E.T.S.I. NAVALES</t>
  </si>
  <si>
    <t>Total 18.10 - ESCUELA TÉCNICA SUPERIOR DE INGENIEROS INFORMÁTICOS</t>
  </si>
  <si>
    <t>Total 18.13 - ETSI DE MONTES,FORESTAL Y DEL MEDIO NATURAL</t>
  </si>
  <si>
    <t>Total 18.14 - ETSI AERONÁUTICA Y DEL ESPACIO</t>
  </si>
  <si>
    <t>Total 18.15 - ETSI. AGRONÓMICA, ALIMENTARIA Y DE BIOSISTEMAS</t>
  </si>
  <si>
    <t>Total 18.21 - VICERRECTORADO DE ASUNTOS ECONÓMICOS</t>
  </si>
  <si>
    <t>Total 18.22 - VICERRECTORADO DE ALUMNOS Y EXTENSIÓN UNIVERSITARIA</t>
  </si>
  <si>
    <t>Total 18.23 - VICERRECTORADO DE SERVICIOS TECNOLÓGICOS</t>
  </si>
  <si>
    <t>Total 18.25 - VICERRECTORADO DE ESTRATEGIA ACADÉMICA E INTENACIONALIZACIÓN</t>
  </si>
  <si>
    <t>Total 18.27 - VICERRECTORADO DE CALIDAD Y EFICIENCIA</t>
  </si>
  <si>
    <t>Total 18.34 - CAMPUS SUR</t>
  </si>
  <si>
    <t>Total 18.38 - CONSEJO SOCIAL</t>
  </si>
  <si>
    <t>Total 18.54 - ETS DE EDIFICACIÓN</t>
  </si>
  <si>
    <t>Total 18.56 - ETS DE INGENIERÍA Y DISEÑO INDUSTRIAL</t>
  </si>
  <si>
    <t>Total 18.59 - ETSIS DE TELECOMUNICACIÓN</t>
  </si>
  <si>
    <t>Total 18.60 - E.T.S.I. TOPOGRAFÍA, GEODESIA Y CARTOGRAFÍA</t>
  </si>
  <si>
    <t>Total 18.61 - ETS DE INGENIERÍA DE SISTEMAS INFORMÁTICOS</t>
  </si>
  <si>
    <t>Total 18.62 - CENTRO SUPERIOR DE DISEÑO DE MODA</t>
  </si>
  <si>
    <t>Total 18.91 - I.C.E.</t>
  </si>
  <si>
    <t>Total 18.93 - FAC. CC. ACTIVIDADES FÍSICAS Y DEL DEPORTE</t>
  </si>
  <si>
    <t>Total 3 - TASAS PRECIOS PUBLICOS Y OTROS INGRESOS</t>
  </si>
  <si>
    <t>Total 5 - INGRESOS PATRIMONIALES</t>
  </si>
  <si>
    <t>Total 8 - ACTIVOS FINANCIEROS</t>
  </si>
  <si>
    <t>Total 4 - TRANSFERENCIAS Y SUBVENCIONES CORRIENTES</t>
  </si>
  <si>
    <t>Total 7 - TRANSFERENCIAS Y SUBVENCIONES DE CAPITAL</t>
  </si>
  <si>
    <t>Total 9 - PASIVOS FINANCIEROS</t>
  </si>
  <si>
    <t>Total 18.36 - CAMPUS DE GETAFE</t>
  </si>
  <si>
    <t>18.36 - CAMPUS DE GETAFE</t>
  </si>
  <si>
    <t>18.35 - CAMPUS DE MONTEGANCEDO</t>
  </si>
  <si>
    <t>Total 18.35 - CAMPUS DE MONTEGANCEDO</t>
  </si>
  <si>
    <t xml:space="preserve"> Modif Previs Aumento</t>
  </si>
  <si>
    <t>Grado de Ejecución %</t>
  </si>
  <si>
    <t>47 - TRANSF. Y SUBV. CORR. DE EMPRESAS PRIVADAS</t>
  </si>
  <si>
    <t>41 - TRANSF. Y SUBV. CORRIENTES OO.AA.</t>
  </si>
  <si>
    <t>43 - TRANSF. Y SUBV. DE OTROS ORGANISMOS PÚBLICOS</t>
  </si>
  <si>
    <t>49 - TRANSF. Y SUBV. CORRIENTES DEL EXTERIOR</t>
  </si>
  <si>
    <t>70 - TRANSF. Y SUBV. DE CAPITAL DEL ESTADO</t>
  </si>
  <si>
    <t>71 - TRANSF. Y SUBV. DE CAPITAL DE OO. AA.</t>
  </si>
  <si>
    <t>75 - TRANSF. Y SUBV. DE CAPITAL CC.AA.</t>
  </si>
  <si>
    <t>77 - TRANSF. Y SUBV. DE CAPITAL DE EMPRESAS PRIVADAS</t>
  </si>
  <si>
    <t>79 - TRANSF. Y SUBV. DE CAPITAL DEL EXTERIOR</t>
  </si>
  <si>
    <t>48 - TRANSF. Y SUBV. CORR. DE FAMILIAS E INST. SIN ANIM. LUCRO</t>
  </si>
  <si>
    <t>31 - PRECIOS PÚBLICOS</t>
  </si>
  <si>
    <t>18.04 - E.T.S.I. CAMINOS, CANALES Y PUERTOS</t>
  </si>
  <si>
    <t>Total 18.04 - E.T.S.I. CAMINOS, CANALES Y PUERTOS</t>
  </si>
  <si>
    <t>52 - INTERESES DE DEPÓSITOS</t>
  </si>
  <si>
    <t>18.09 - E.T.S.I TELECOMUNICACIÓN</t>
  </si>
  <si>
    <t>Total 18.09 - E.T.S.I TELECOMUNICACIÓN</t>
  </si>
  <si>
    <t>86 - ENAJEN. ACCIONES FUERA SECTOR PÚBLICO</t>
  </si>
  <si>
    <t>40 - TRANSF. Y SUBV. CORR. DE LA ADMINISTRACIÓN DEL ESTADO</t>
  </si>
  <si>
    <t>44 - TRANSF. Y SUBV. CORR. DE EMPRESAS Y OTROS ENTES PÚBLICOS</t>
  </si>
  <si>
    <t>45 - TRANSF. Y SUBV. DE COMUNIDADES AUTÓNOMAS</t>
  </si>
  <si>
    <t>78 - TRANSF. Y SUBV. DE CAPITAL DE FAM. E INST. SIN ÁNIMO LUCRO</t>
  </si>
  <si>
    <t>87 - REMANENTE DE TESORERÍA</t>
  </si>
  <si>
    <t>91 - PRÉSTAMOS RECIBIDOS DEL INTERIOR</t>
  </si>
  <si>
    <t>3 - TASAS, PRECIOS PÚBLICOS Y OTROS INGRESOS</t>
  </si>
  <si>
    <t>Total 3 - TASAS, PRECIOS PÚBLICOS Y OTROS INGRESOS</t>
  </si>
  <si>
    <t>44 - TRANSF. Y SUBV. CORRIENTES DE EMP Y OTROS ENTES PÚBLICOS</t>
  </si>
  <si>
    <t>83 - REINTEGROS PRESTAMOS FUERA SECTOR PÚBLICO</t>
  </si>
  <si>
    <t>18.99 - RECTORADO REMANENTE DE TESORERÍA</t>
  </si>
  <si>
    <t>Total 18.99 - RECTORADO REMANENTE DE TESORERÍA</t>
  </si>
  <si>
    <t>76 - TRANSF. Y SUBV. DE CAPITAL CORP. LOCALES</t>
  </si>
  <si>
    <t>46 - TRANSF. Y SUBV. CORR. DE CORPORACIONES LOCALES</t>
  </si>
  <si>
    <t>45 - TRANSF. Y SUBV. CORR. DE COMUNIDADES AUTÓNOMAS</t>
  </si>
  <si>
    <t>41 - TRANSF. Y SUBV. CORRIENTES DE OO.AA.</t>
  </si>
  <si>
    <t>59 - OTROS INGRESOS PATRIMONIALES</t>
  </si>
  <si>
    <t>73 - TRANSF. Y SUBV. DE CAPITAL A.E. Y OTRAS ENTIDADES CON PRES.LIM.</t>
  </si>
  <si>
    <t>Anexo 1. Liquidación del Presupuesto de Ingresos por Centros Gestores. Año 2023</t>
  </si>
  <si>
    <t>43 - TRANSF. Y SUBV. DE AGENCIAS ESTATALES Y OTRAS ENT.CON PRESUP.LIMITATIVO</t>
  </si>
  <si>
    <t>6 - ENAJENACIÓN DE INVERSIONES REALES</t>
  </si>
  <si>
    <t>68 - REINTEGROS DE OPERACIONES DE CAPITAL</t>
  </si>
  <si>
    <t>Total 6 - ENAJENACIÓN DE INVERSIONES REALES</t>
  </si>
  <si>
    <t>18.24 - VICERRECTORADO DE ESTRATEGIA Y ORDENACIÓN ACADÉMICA</t>
  </si>
  <si>
    <t xml:space="preserve">Total 18.24 - VICERRECTORADO DE ESTRATEGIA Y ORDENACIÓN ACADÉMICA </t>
  </si>
  <si>
    <t>18.26 - VICERRECTORADO DE INVESTIGACIÓN, INNOVACIÓN Y DOCTORADO</t>
  </si>
  <si>
    <t>Total 18.26 - VICERRECTORADO DE INVESTIGACIÓN, INNOVACIÓN Y DOCTORADO</t>
  </si>
  <si>
    <t>18.29 - SECRETARÍA GENERAL</t>
  </si>
  <si>
    <t>Total 18.29 -  SECRETARÍA GENERAL</t>
  </si>
  <si>
    <t>18.30 - GERENCIA Y RESPONSABLE DE PROFESORADO</t>
  </si>
  <si>
    <t>Total 18.30 - GERENCIA Y Y RESPONSABLE DE PROFESORADO</t>
  </si>
  <si>
    <t>CENTROS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</si>
</sst>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0" tint="-0.14999847407452621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1" fillId="0" borderId="0" applyAlignment="0"/>
  </cellStyleXfs>
  <cellXfs count="50">
    <xf numFmtId="0" fontId="0" fillId="0" borderId="0" xfId="0"/>
    <xf numFmtId="4" fontId="0" fillId="0" borderId="0" xfId="0" applyNumberFormat="1"/>
    <xf numFmtId="0" fontId="5" fillId="3" borderId="3" xfId="0" applyFont="1" applyFill="1" applyBorder="1" applyAlignment="1">
      <alignment horizontal="left"/>
    </xf>
    <xf numFmtId="4" fontId="5" fillId="3" borderId="3" xfId="0" applyNumberFormat="1" applyFont="1" applyFill="1" applyBorder="1"/>
    <xf numFmtId="10" fontId="5" fillId="3" borderId="3" xfId="0" applyNumberFormat="1" applyFont="1" applyFill="1" applyBorder="1"/>
    <xf numFmtId="0" fontId="3" fillId="4" borderId="4" xfId="0" applyFont="1" applyFill="1" applyBorder="1" applyAlignment="1">
      <alignment horizontal="left" indent="1"/>
    </xf>
    <xf numFmtId="4" fontId="3" fillId="4" borderId="4" xfId="0" applyNumberFormat="1" applyFont="1" applyFill="1" applyBorder="1"/>
    <xf numFmtId="10" fontId="3" fillId="4" borderId="4" xfId="0" applyNumberFormat="1" applyFont="1" applyFill="1" applyBorder="1"/>
    <xf numFmtId="0" fontId="3" fillId="0" borderId="3" xfId="0" applyFont="1" applyBorder="1" applyAlignment="1">
      <alignment horizontal="left" indent="2"/>
    </xf>
    <xf numFmtId="4" fontId="3" fillId="0" borderId="3" xfId="0" applyNumberFormat="1" applyFont="1" applyBorder="1"/>
    <xf numFmtId="10" fontId="3" fillId="0" borderId="3" xfId="0" applyNumberFormat="1" applyFont="1" applyBorder="1"/>
    <xf numFmtId="0" fontId="2" fillId="5" borderId="3" xfId="0" applyFont="1" applyFill="1" applyBorder="1" applyAlignment="1">
      <alignment horizontal="left" indent="1"/>
    </xf>
    <xf numFmtId="4" fontId="2" fillId="5" borderId="3" xfId="0" applyNumberFormat="1" applyFont="1" applyFill="1" applyBorder="1"/>
    <xf numFmtId="10" fontId="2" fillId="5" borderId="3" xfId="0" applyNumberFormat="1" applyFont="1" applyFill="1" applyBorder="1"/>
    <xf numFmtId="0" fontId="4" fillId="3" borderId="3" xfId="0" applyFont="1" applyFill="1" applyBorder="1" applyAlignment="1">
      <alignment horizontal="left"/>
    </xf>
    <xf numFmtId="4" fontId="4" fillId="3" borderId="3" xfId="0" applyNumberFormat="1" applyFont="1" applyFill="1" applyBorder="1"/>
    <xf numFmtId="10" fontId="4" fillId="3" borderId="3" xfId="0" applyNumberFormat="1" applyFont="1" applyFill="1" applyBorder="1"/>
    <xf numFmtId="0" fontId="0" fillId="6" borderId="0" xfId="0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10" fontId="3" fillId="0" borderId="0" xfId="0" applyNumberFormat="1" applyFont="1"/>
    <xf numFmtId="0" fontId="8" fillId="0" borderId="0" xfId="0" applyFont="1"/>
    <xf numFmtId="0" fontId="3" fillId="0" borderId="4" xfId="0" applyFont="1" applyBorder="1" applyAlignment="1">
      <alignment horizontal="left" indent="1"/>
    </xf>
    <xf numFmtId="4" fontId="3" fillId="0" borderId="4" xfId="0" applyNumberFormat="1" applyFont="1" applyBorder="1"/>
    <xf numFmtId="10" fontId="3" fillId="0" borderId="4" xfId="0" applyNumberFormat="1" applyFont="1" applyBorder="1"/>
    <xf numFmtId="0" fontId="2" fillId="7" borderId="3" xfId="0" applyFont="1" applyFill="1" applyBorder="1" applyAlignment="1">
      <alignment horizontal="left" indent="1"/>
    </xf>
    <xf numFmtId="4" fontId="9" fillId="0" borderId="3" xfId="0" applyNumberFormat="1" applyFont="1" applyBorder="1"/>
    <xf numFmtId="0" fontId="4" fillId="0" borderId="3" xfId="0" applyFont="1" applyBorder="1" applyAlignment="1">
      <alignment horizontal="left"/>
    </xf>
    <xf numFmtId="4" fontId="4" fillId="0" borderId="3" xfId="0" applyNumberFormat="1" applyFont="1" applyBorder="1"/>
    <xf numFmtId="10" fontId="4" fillId="0" borderId="3" xfId="0" applyNumberFormat="1" applyFont="1" applyBorder="1"/>
    <xf numFmtId="10" fontId="9" fillId="0" borderId="3" xfId="0" applyNumberFormat="1" applyFont="1" applyBorder="1"/>
    <xf numFmtId="0" fontId="9" fillId="0" borderId="3" xfId="0" applyFont="1" applyBorder="1" applyAlignment="1">
      <alignment horizontal="left" indent="2"/>
    </xf>
    <xf numFmtId="0" fontId="9" fillId="0" borderId="0" xfId="0" applyFont="1"/>
    <xf numFmtId="0" fontId="7" fillId="0" borderId="5" xfId="0" applyFont="1" applyBorder="1" applyAlignment="1">
      <alignment horizontal="left"/>
    </xf>
    <xf numFmtId="10" fontId="7" fillId="0" borderId="7" xfId="0" applyNumberFormat="1" applyFont="1" applyBorder="1"/>
    <xf numFmtId="10" fontId="4" fillId="8" borderId="3" xfId="0" applyNumberFormat="1" applyFont="1" applyFill="1" applyBorder="1"/>
    <xf numFmtId="4" fontId="4" fillId="9" borderId="3" xfId="0" applyNumberFormat="1" applyFont="1" applyFill="1" applyBorder="1"/>
    <xf numFmtId="4" fontId="2" fillId="7" borderId="3" xfId="0" applyNumberFormat="1" applyFont="1" applyFill="1" applyBorder="1"/>
    <xf numFmtId="4" fontId="9" fillId="7" borderId="3" xfId="0" applyNumberFormat="1" applyFont="1" applyFill="1" applyBorder="1"/>
    <xf numFmtId="10" fontId="2" fillId="7" borderId="3" xfId="0" applyNumberFormat="1" applyFont="1" applyFill="1" applyBorder="1"/>
    <xf numFmtId="4" fontId="10" fillId="0" borderId="6" xfId="0" applyNumberFormat="1" applyFont="1" applyBorder="1"/>
    <xf numFmtId="4" fontId="7" fillId="0" borderId="6" xfId="0" applyNumberFormat="1" applyFont="1" applyBorder="1"/>
    <xf numFmtId="2" fontId="0" fillId="0" borderId="0" xfId="0" applyNumberFormat="1"/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29"/>
  <sheetViews>
    <sheetView tabSelected="1" workbookViewId="0">
      <selection activeCell="A2" sqref="A2:XFD404"/>
    </sheetView>
  </sheetViews>
  <sheetFormatPr baseColWidth="10" defaultRowHeight="15" x14ac:dyDescent="0.25"/>
  <cols>
    <col min="1" max="1" width="78" customWidth="1"/>
    <col min="2" max="2" width="17" customWidth="1"/>
    <col min="3" max="3" width="14.42578125" customWidth="1"/>
    <col min="4" max="4" width="16" customWidth="1"/>
    <col min="5" max="5" width="15.140625" customWidth="1"/>
    <col min="6" max="6" width="10.42578125" customWidth="1"/>
    <col min="9" max="9" width="13.7109375" bestFit="1" customWidth="1"/>
  </cols>
  <sheetData>
    <row r="1" spans="1:6" s="17" customFormat="1" ht="21" x14ac:dyDescent="0.35">
      <c r="A1" s="48" t="s">
        <v>109</v>
      </c>
      <c r="B1" s="49"/>
      <c r="C1" s="49"/>
      <c r="D1" s="49"/>
      <c r="E1" s="49"/>
      <c r="F1" s="49"/>
    </row>
    <row r="2" spans="1:6" s="21" customFormat="1" ht="41.25" customHeight="1" x14ac:dyDescent="0.25">
      <c r="A2" s="18" t="s">
        <v>122</v>
      </c>
      <c r="B2" s="19" t="s">
        <v>0</v>
      </c>
      <c r="C2" s="19" t="s">
        <v>72</v>
      </c>
      <c r="D2" s="19" t="s">
        <v>1</v>
      </c>
      <c r="E2" s="19" t="s">
        <v>2</v>
      </c>
      <c r="F2" s="20" t="s">
        <v>73</v>
      </c>
    </row>
    <row r="3" spans="1:6" ht="15" customHeight="1" x14ac:dyDescent="0.25">
      <c r="A3" s="2" t="s">
        <v>4</v>
      </c>
      <c r="B3" s="3"/>
      <c r="C3" s="3"/>
      <c r="D3" s="3"/>
      <c r="E3" s="3"/>
      <c r="F3" s="4"/>
    </row>
    <row r="4" spans="1:6" ht="15" customHeight="1" x14ac:dyDescent="0.25">
      <c r="A4" s="5" t="s">
        <v>97</v>
      </c>
      <c r="B4" s="6"/>
      <c r="C4" s="6"/>
      <c r="D4" s="6"/>
      <c r="E4" s="6"/>
      <c r="F4" s="7"/>
    </row>
    <row r="5" spans="1:6" s="37" customFormat="1" ht="15" customHeight="1" x14ac:dyDescent="0.25">
      <c r="A5" s="36" t="s">
        <v>84</v>
      </c>
      <c r="B5" s="31">
        <v>0</v>
      </c>
      <c r="C5" s="31">
        <f>D5-B5</f>
        <v>0</v>
      </c>
      <c r="D5" s="31">
        <v>0</v>
      </c>
      <c r="E5" s="31">
        <v>4679733.2</v>
      </c>
      <c r="F5" s="35"/>
    </row>
    <row r="6" spans="1:6" ht="15" customHeight="1" x14ac:dyDescent="0.25">
      <c r="A6" s="8" t="s">
        <v>3</v>
      </c>
      <c r="B6" s="9">
        <v>175465</v>
      </c>
      <c r="C6" s="31">
        <f t="shared" ref="C6:C8" si="0">D6-B6</f>
        <v>0</v>
      </c>
      <c r="D6" s="9">
        <v>175465</v>
      </c>
      <c r="E6" s="9">
        <v>1074.98</v>
      </c>
      <c r="F6" s="10">
        <f>E6/D6</f>
        <v>6.1264639671729402E-3</v>
      </c>
    </row>
    <row r="7" spans="1:6" ht="15" customHeight="1" x14ac:dyDescent="0.25">
      <c r="A7" s="8" t="s">
        <v>6</v>
      </c>
      <c r="B7" s="9">
        <v>7000</v>
      </c>
      <c r="C7" s="31">
        <f t="shared" si="0"/>
        <v>0</v>
      </c>
      <c r="D7" s="9">
        <v>7000</v>
      </c>
      <c r="E7" s="9">
        <v>0</v>
      </c>
      <c r="F7" s="10">
        <f>E7/D7</f>
        <v>0</v>
      </c>
    </row>
    <row r="8" spans="1:6" ht="15" customHeight="1" x14ac:dyDescent="0.25">
      <c r="A8" s="30" t="s">
        <v>98</v>
      </c>
      <c r="B8" s="42">
        <f>SUM(B5:B7)</f>
        <v>182465</v>
      </c>
      <c r="C8" s="43">
        <f t="shared" si="0"/>
        <v>0</v>
      </c>
      <c r="D8" s="42">
        <f>SUM(D5:D7)</f>
        <v>182465</v>
      </c>
      <c r="E8" s="42">
        <f>SUM(E5:E7)</f>
        <v>4680808.1800000006</v>
      </c>
      <c r="F8" s="44">
        <f>E8/D8</f>
        <v>25.653183788671804</v>
      </c>
    </row>
    <row r="9" spans="1:6" ht="15" customHeight="1" x14ac:dyDescent="0.25">
      <c r="A9" s="27" t="s">
        <v>7</v>
      </c>
      <c r="B9" s="28"/>
      <c r="C9" s="28"/>
      <c r="D9" s="28"/>
      <c r="E9" s="28"/>
      <c r="F9" s="29"/>
    </row>
    <row r="10" spans="1:6" ht="15" customHeight="1" x14ac:dyDescent="0.25">
      <c r="A10" s="8" t="s">
        <v>9</v>
      </c>
      <c r="B10" s="9">
        <v>0</v>
      </c>
      <c r="C10" s="31">
        <f>D10-B10</f>
        <v>0</v>
      </c>
      <c r="D10" s="9">
        <v>0</v>
      </c>
      <c r="E10" s="9">
        <v>19934.349999999999</v>
      </c>
      <c r="F10" s="10"/>
    </row>
    <row r="11" spans="1:6" ht="15" customHeight="1" x14ac:dyDescent="0.25">
      <c r="A11" s="11" t="s">
        <v>63</v>
      </c>
      <c r="B11" s="12">
        <f>SUM(B10)</f>
        <v>0</v>
      </c>
      <c r="C11" s="43">
        <f t="shared" ref="C11" si="1">D11-B11</f>
        <v>0</v>
      </c>
      <c r="D11" s="12">
        <f>SUM(D10)</f>
        <v>0</v>
      </c>
      <c r="E11" s="12">
        <f>SUM(E10)</f>
        <v>19934.349999999999</v>
      </c>
      <c r="F11" s="13"/>
    </row>
    <row r="12" spans="1:6" ht="15" customHeight="1" x14ac:dyDescent="0.25">
      <c r="A12" s="14" t="s">
        <v>39</v>
      </c>
      <c r="B12" s="15">
        <f>SUM(B8+B11)</f>
        <v>182465</v>
      </c>
      <c r="C12" s="15">
        <f>SUM(C8+C11)</f>
        <v>0</v>
      </c>
      <c r="D12" s="15">
        <f>SUM(D8+D11)</f>
        <v>182465</v>
      </c>
      <c r="E12" s="41">
        <f>SUM(E8+E11)</f>
        <v>4700742.53</v>
      </c>
      <c r="F12" s="16">
        <f>E12/D12</f>
        <v>25.762434055846327</v>
      </c>
    </row>
    <row r="13" spans="1:6" ht="15" customHeight="1" x14ac:dyDescent="0.25">
      <c r="A13" s="22"/>
      <c r="B13" s="9"/>
      <c r="C13" s="9"/>
      <c r="D13" s="9"/>
      <c r="E13" s="9"/>
      <c r="F13" s="10"/>
    </row>
    <row r="14" spans="1:6" ht="15" customHeight="1" x14ac:dyDescent="0.25">
      <c r="A14" s="2" t="s">
        <v>85</v>
      </c>
      <c r="B14" s="3"/>
      <c r="C14" s="3"/>
      <c r="D14" s="3"/>
      <c r="E14" s="3"/>
      <c r="F14" s="4"/>
    </row>
    <row r="15" spans="1:6" ht="15" customHeight="1" x14ac:dyDescent="0.25">
      <c r="A15" s="5" t="s">
        <v>97</v>
      </c>
      <c r="B15" s="6"/>
      <c r="C15" s="6"/>
      <c r="D15" s="6"/>
      <c r="E15" s="6"/>
      <c r="F15" s="7"/>
    </row>
    <row r="16" spans="1:6" s="37" customFormat="1" ht="15" customHeight="1" x14ac:dyDescent="0.25">
      <c r="A16" s="36" t="s">
        <v>84</v>
      </c>
      <c r="B16" s="31">
        <v>0</v>
      </c>
      <c r="C16" s="31">
        <f t="shared" ref="C16:C19" si="2">D16-B16</f>
        <v>0</v>
      </c>
      <c r="D16" s="31">
        <v>0</v>
      </c>
      <c r="E16" s="31">
        <v>4708409.87</v>
      </c>
      <c r="F16" s="35"/>
    </row>
    <row r="17" spans="1:6" ht="15" customHeight="1" x14ac:dyDescent="0.25">
      <c r="A17" s="8" t="s">
        <v>3</v>
      </c>
      <c r="B17" s="9">
        <v>270000</v>
      </c>
      <c r="C17" s="31">
        <f t="shared" si="2"/>
        <v>0</v>
      </c>
      <c r="D17" s="9">
        <v>270000</v>
      </c>
      <c r="E17" s="9">
        <v>5883.29</v>
      </c>
      <c r="F17" s="10">
        <f>E17/D17</f>
        <v>2.1789962962962962E-2</v>
      </c>
    </row>
    <row r="18" spans="1:6" ht="15" customHeight="1" x14ac:dyDescent="0.25">
      <c r="A18" s="8" t="s">
        <v>5</v>
      </c>
      <c r="B18" s="9">
        <v>0</v>
      </c>
      <c r="C18" s="31">
        <f t="shared" si="2"/>
        <v>0</v>
      </c>
      <c r="D18" s="9">
        <v>0</v>
      </c>
      <c r="E18" s="9">
        <v>22.58</v>
      </c>
      <c r="F18" s="10"/>
    </row>
    <row r="19" spans="1:6" ht="15" customHeight="1" x14ac:dyDescent="0.25">
      <c r="A19" s="8" t="s">
        <v>6</v>
      </c>
      <c r="B19" s="9">
        <v>20000</v>
      </c>
      <c r="C19" s="31">
        <f t="shared" si="2"/>
        <v>0</v>
      </c>
      <c r="D19" s="9">
        <v>20000</v>
      </c>
      <c r="E19" s="9">
        <v>856.39</v>
      </c>
      <c r="F19" s="10">
        <f>E19/D19</f>
        <v>4.2819499999999996E-2</v>
      </c>
    </row>
    <row r="20" spans="1:6" ht="15" customHeight="1" x14ac:dyDescent="0.25">
      <c r="A20" s="11" t="s">
        <v>98</v>
      </c>
      <c r="B20" s="12">
        <f>SUM(B16:B19)</f>
        <v>290000</v>
      </c>
      <c r="C20" s="12">
        <f>SUM(C16:C19)</f>
        <v>0</v>
      </c>
      <c r="D20" s="12">
        <f>SUM(D16:D19)</f>
        <v>290000</v>
      </c>
      <c r="E20" s="42">
        <f>SUM(E16:E19)</f>
        <v>4715172.13</v>
      </c>
      <c r="F20" s="13">
        <f>E20/D20</f>
        <v>16.259214241379311</v>
      </c>
    </row>
    <row r="21" spans="1:6" ht="15" customHeight="1" x14ac:dyDescent="0.25">
      <c r="A21" s="5" t="s">
        <v>7</v>
      </c>
      <c r="B21" s="6"/>
      <c r="C21" s="6"/>
      <c r="D21" s="6"/>
      <c r="E21" s="6"/>
      <c r="F21" s="7"/>
    </row>
    <row r="22" spans="1:6" ht="15" customHeight="1" x14ac:dyDescent="0.25">
      <c r="A22" s="8" t="s">
        <v>87</v>
      </c>
      <c r="B22" s="9">
        <v>3000</v>
      </c>
      <c r="C22" s="31">
        <f t="shared" ref="C22:C24" si="3">D22-B22</f>
        <v>0</v>
      </c>
      <c r="D22" s="9">
        <v>3000</v>
      </c>
      <c r="E22" s="9">
        <v>20.99</v>
      </c>
      <c r="F22" s="10">
        <f>E22/D22</f>
        <v>6.9966666666666658E-3</v>
      </c>
    </row>
    <row r="23" spans="1:6" ht="15" customHeight="1" x14ac:dyDescent="0.25">
      <c r="A23" s="8" t="s">
        <v>10</v>
      </c>
      <c r="B23" s="9">
        <v>3000</v>
      </c>
      <c r="C23" s="31">
        <f t="shared" si="3"/>
        <v>0</v>
      </c>
      <c r="D23" s="9">
        <v>3000</v>
      </c>
      <c r="E23" s="9">
        <v>1581.41</v>
      </c>
      <c r="F23" s="10">
        <f>E23/D23</f>
        <v>0.5271366666666667</v>
      </c>
    </row>
    <row r="24" spans="1:6" ht="15" customHeight="1" x14ac:dyDescent="0.25">
      <c r="A24" s="8" t="s">
        <v>9</v>
      </c>
      <c r="B24" s="9">
        <v>450000</v>
      </c>
      <c r="C24" s="31">
        <f t="shared" si="3"/>
        <v>0</v>
      </c>
      <c r="D24" s="9">
        <v>450000</v>
      </c>
      <c r="E24" s="9">
        <v>214072.38</v>
      </c>
      <c r="F24" s="10">
        <f>E24/D24</f>
        <v>0.47571639999999998</v>
      </c>
    </row>
    <row r="25" spans="1:6" ht="15" customHeight="1" x14ac:dyDescent="0.25">
      <c r="A25" s="11" t="s">
        <v>63</v>
      </c>
      <c r="B25" s="12">
        <f>SUM(B22:B24)</f>
        <v>456000</v>
      </c>
      <c r="C25" s="12">
        <f>SUM(C22:C24)</f>
        <v>0</v>
      </c>
      <c r="D25" s="12">
        <f>SUM(D22:D24)</f>
        <v>456000</v>
      </c>
      <c r="E25" s="12">
        <f>SUM(E22:E24)</f>
        <v>215674.78</v>
      </c>
      <c r="F25" s="13">
        <f>E25/D25</f>
        <v>0.47297100877192982</v>
      </c>
    </row>
    <row r="26" spans="1:6" ht="15" customHeight="1" x14ac:dyDescent="0.25">
      <c r="A26" s="5" t="s">
        <v>22</v>
      </c>
      <c r="B26" s="6"/>
      <c r="C26" s="6"/>
      <c r="D26" s="6"/>
      <c r="E26" s="6"/>
      <c r="F26" s="7"/>
    </row>
    <row r="27" spans="1:6" ht="15" customHeight="1" x14ac:dyDescent="0.25">
      <c r="A27" s="8" t="s">
        <v>94</v>
      </c>
      <c r="B27" s="9">
        <v>0</v>
      </c>
      <c r="C27" s="31">
        <f t="shared" ref="C27" si="4">D27-B27</f>
        <v>0</v>
      </c>
      <c r="D27" s="9">
        <v>0</v>
      </c>
      <c r="E27" s="9">
        <v>48400</v>
      </c>
      <c r="F27" s="10"/>
    </row>
    <row r="28" spans="1:6" ht="15" customHeight="1" x14ac:dyDescent="0.25">
      <c r="A28" s="11" t="s">
        <v>66</v>
      </c>
      <c r="B28" s="12">
        <f>SUM(B27)</f>
        <v>0</v>
      </c>
      <c r="C28" s="12">
        <f>SUM(C27)</f>
        <v>0</v>
      </c>
      <c r="D28" s="12">
        <f>SUM(D27)</f>
        <v>0</v>
      </c>
      <c r="E28" s="12">
        <f>SUM(E27)</f>
        <v>48400</v>
      </c>
      <c r="F28" s="13"/>
    </row>
    <row r="29" spans="1:6" ht="15" customHeight="1" x14ac:dyDescent="0.25">
      <c r="A29" s="14" t="s">
        <v>86</v>
      </c>
      <c r="B29" s="15">
        <f>SUM(B20+B25+B28)</f>
        <v>746000</v>
      </c>
      <c r="C29" s="15">
        <f>SUM(C20+C25+C28)</f>
        <v>0</v>
      </c>
      <c r="D29" s="15">
        <f>SUM(D20+D25+D28)</f>
        <v>746000</v>
      </c>
      <c r="E29" s="15">
        <f>SUM(E20+E25+E28)</f>
        <v>4979246.91</v>
      </c>
      <c r="F29" s="16">
        <f>E29/D29</f>
        <v>6.674593713136729</v>
      </c>
    </row>
    <row r="30" spans="1:6" ht="15" customHeight="1" x14ac:dyDescent="0.25">
      <c r="A30" s="22"/>
      <c r="B30" s="9"/>
      <c r="C30" s="9"/>
      <c r="D30" s="9"/>
      <c r="E30" s="9"/>
      <c r="F30" s="10"/>
    </row>
    <row r="31" spans="1:6" ht="15" customHeight="1" x14ac:dyDescent="0.25">
      <c r="A31" s="2" t="s">
        <v>12</v>
      </c>
      <c r="B31" s="3"/>
      <c r="C31" s="3"/>
      <c r="D31" s="3"/>
      <c r="E31" s="3"/>
      <c r="F31" s="4"/>
    </row>
    <row r="32" spans="1:6" ht="15" customHeight="1" x14ac:dyDescent="0.25">
      <c r="A32" s="5" t="s">
        <v>97</v>
      </c>
      <c r="B32" s="6"/>
      <c r="C32" s="6"/>
      <c r="D32" s="6"/>
      <c r="E32" s="6"/>
      <c r="F32" s="7"/>
    </row>
    <row r="33" spans="1:6" s="37" customFormat="1" ht="15" customHeight="1" x14ac:dyDescent="0.25">
      <c r="A33" s="36" t="s">
        <v>84</v>
      </c>
      <c r="B33" s="31">
        <v>0</v>
      </c>
      <c r="C33" s="31">
        <f t="shared" ref="C33:C36" si="5">D33-B33</f>
        <v>0</v>
      </c>
      <c r="D33" s="31">
        <v>0</v>
      </c>
      <c r="E33" s="31">
        <v>5791211.7999999998</v>
      </c>
      <c r="F33" s="35"/>
    </row>
    <row r="34" spans="1:6" ht="15" customHeight="1" x14ac:dyDescent="0.25">
      <c r="A34" s="8" t="s">
        <v>3</v>
      </c>
      <c r="B34" s="9">
        <v>255000</v>
      </c>
      <c r="C34" s="31">
        <f t="shared" si="5"/>
        <v>0</v>
      </c>
      <c r="D34" s="9">
        <v>255000</v>
      </c>
      <c r="E34" s="9">
        <v>41908.11</v>
      </c>
      <c r="F34" s="10">
        <f>E34/D34</f>
        <v>0.1643455294117647</v>
      </c>
    </row>
    <row r="35" spans="1:6" ht="15" customHeight="1" x14ac:dyDescent="0.25">
      <c r="A35" s="8" t="s">
        <v>5</v>
      </c>
      <c r="B35" s="9">
        <v>0</v>
      </c>
      <c r="C35" s="31">
        <f t="shared" si="5"/>
        <v>0</v>
      </c>
      <c r="D35" s="9">
        <v>0</v>
      </c>
      <c r="E35" s="9">
        <v>698.65</v>
      </c>
      <c r="F35" s="10"/>
    </row>
    <row r="36" spans="1:6" ht="15" customHeight="1" x14ac:dyDescent="0.25">
      <c r="A36" s="8" t="s">
        <v>6</v>
      </c>
      <c r="B36" s="9">
        <v>40000</v>
      </c>
      <c r="C36" s="31">
        <f t="shared" si="5"/>
        <v>0</v>
      </c>
      <c r="D36" s="9">
        <v>40000</v>
      </c>
      <c r="E36" s="9">
        <v>13153.57</v>
      </c>
      <c r="F36" s="10">
        <f>E36/D36</f>
        <v>0.32883924999999997</v>
      </c>
    </row>
    <row r="37" spans="1:6" ht="15" customHeight="1" x14ac:dyDescent="0.25">
      <c r="A37" s="11" t="s">
        <v>98</v>
      </c>
      <c r="B37" s="12">
        <f>SUM(B33:B36)</f>
        <v>295000</v>
      </c>
      <c r="C37" s="12">
        <f>SUM(C33:C36)</f>
        <v>0</v>
      </c>
      <c r="D37" s="12">
        <f>SUM(D33:D36)</f>
        <v>295000</v>
      </c>
      <c r="E37" s="42">
        <f>SUM(E33:E36)</f>
        <v>5846972.1300000008</v>
      </c>
      <c r="F37" s="13">
        <f>E37/D37</f>
        <v>19.82024450847458</v>
      </c>
    </row>
    <row r="38" spans="1:6" ht="15" customHeight="1" x14ac:dyDescent="0.25">
      <c r="A38" s="5" t="s">
        <v>7</v>
      </c>
      <c r="B38" s="6"/>
      <c r="C38" s="6"/>
      <c r="D38" s="6"/>
      <c r="E38" s="6"/>
      <c r="F38" s="7"/>
    </row>
    <row r="39" spans="1:6" ht="15" customHeight="1" x14ac:dyDescent="0.25">
      <c r="A39" s="8" t="s">
        <v>9</v>
      </c>
      <c r="B39" s="9">
        <v>192101.79</v>
      </c>
      <c r="C39" s="31">
        <f t="shared" ref="C39" si="6">D39-B39</f>
        <v>0</v>
      </c>
      <c r="D39" s="9">
        <v>192101.79</v>
      </c>
      <c r="E39" s="9">
        <v>67319.240000000005</v>
      </c>
      <c r="F39" s="10">
        <f>E39/D39</f>
        <v>0.35043525622535843</v>
      </c>
    </row>
    <row r="40" spans="1:6" ht="15" customHeight="1" x14ac:dyDescent="0.25">
      <c r="A40" s="11" t="s">
        <v>63</v>
      </c>
      <c r="B40" s="12">
        <f>SUM(B39)</f>
        <v>192101.79</v>
      </c>
      <c r="C40" s="12">
        <f>SUM(C39)</f>
        <v>0</v>
      </c>
      <c r="D40" s="12">
        <f>SUM(D39)</f>
        <v>192101.79</v>
      </c>
      <c r="E40" s="12">
        <f>SUM(E39)</f>
        <v>67319.240000000005</v>
      </c>
      <c r="F40" s="13">
        <f>E40/D40</f>
        <v>0.35043525622535843</v>
      </c>
    </row>
    <row r="41" spans="1:6" ht="15" customHeight="1" x14ac:dyDescent="0.25">
      <c r="A41" s="14" t="s">
        <v>40</v>
      </c>
      <c r="B41" s="15">
        <f>SUM(B37+B40)</f>
        <v>487101.79000000004</v>
      </c>
      <c r="C41" s="15">
        <f>SUM(C37+C40)</f>
        <v>0</v>
      </c>
      <c r="D41" s="15">
        <f>SUM(D37+D40)</f>
        <v>487101.79000000004</v>
      </c>
      <c r="E41" s="15">
        <f>SUM(E37+E40)</f>
        <v>5914291.370000001</v>
      </c>
      <c r="F41" s="16">
        <f>E41/D41</f>
        <v>12.14179765178034</v>
      </c>
    </row>
    <row r="42" spans="1:6" ht="15" customHeight="1" x14ac:dyDescent="0.25">
      <c r="A42" s="22"/>
      <c r="B42" s="9"/>
      <c r="C42" s="9"/>
      <c r="D42" s="9"/>
      <c r="E42" s="9"/>
      <c r="F42" s="10"/>
    </row>
    <row r="43" spans="1:6" x14ac:dyDescent="0.25">
      <c r="A43" s="2" t="s">
        <v>13</v>
      </c>
      <c r="B43" s="3"/>
      <c r="C43" s="3"/>
      <c r="D43" s="3"/>
      <c r="E43" s="3"/>
      <c r="F43" s="4"/>
    </row>
    <row r="44" spans="1:6" x14ac:dyDescent="0.25">
      <c r="A44" s="5" t="s">
        <v>97</v>
      </c>
      <c r="B44" s="6"/>
      <c r="C44" s="6"/>
      <c r="D44" s="6"/>
      <c r="E44" s="6"/>
      <c r="F44" s="7"/>
    </row>
    <row r="45" spans="1:6" s="37" customFormat="1" x14ac:dyDescent="0.25">
      <c r="A45" s="36" t="s">
        <v>84</v>
      </c>
      <c r="B45" s="31">
        <v>0</v>
      </c>
      <c r="C45" s="31">
        <f t="shared" ref="C45:C49" si="7">D45-B45</f>
        <v>0</v>
      </c>
      <c r="D45" s="31">
        <v>0</v>
      </c>
      <c r="E45" s="31">
        <v>2857639.61</v>
      </c>
      <c r="F45" s="35"/>
    </row>
    <row r="46" spans="1:6" x14ac:dyDescent="0.25">
      <c r="A46" s="8" t="s">
        <v>3</v>
      </c>
      <c r="B46" s="9">
        <v>281000</v>
      </c>
      <c r="C46" s="31">
        <f t="shared" si="7"/>
        <v>0</v>
      </c>
      <c r="D46" s="9">
        <v>281000</v>
      </c>
      <c r="E46" s="9">
        <v>14938.2</v>
      </c>
      <c r="F46" s="10">
        <f>E46/D46</f>
        <v>5.3160854092526695E-2</v>
      </c>
    </row>
    <row r="47" spans="1:6" x14ac:dyDescent="0.25">
      <c r="A47" s="8" t="s">
        <v>15</v>
      </c>
      <c r="B47" s="9">
        <v>0</v>
      </c>
      <c r="C47" s="31">
        <f t="shared" si="7"/>
        <v>0</v>
      </c>
      <c r="D47" s="9">
        <v>0</v>
      </c>
      <c r="E47" s="9">
        <v>702.48</v>
      </c>
      <c r="F47" s="10"/>
    </row>
    <row r="48" spans="1:6" x14ac:dyDescent="0.25">
      <c r="A48" s="8" t="s">
        <v>5</v>
      </c>
      <c r="B48" s="9">
        <v>0</v>
      </c>
      <c r="C48" s="31">
        <f t="shared" si="7"/>
        <v>0</v>
      </c>
      <c r="D48" s="9">
        <v>0</v>
      </c>
      <c r="E48" s="9">
        <v>85</v>
      </c>
      <c r="F48" s="10"/>
    </row>
    <row r="49" spans="1:6" x14ac:dyDescent="0.25">
      <c r="A49" s="8" t="s">
        <v>6</v>
      </c>
      <c r="B49" s="9">
        <v>10000</v>
      </c>
      <c r="C49" s="31">
        <f t="shared" si="7"/>
        <v>0</v>
      </c>
      <c r="D49" s="9">
        <v>10000</v>
      </c>
      <c r="E49" s="9">
        <v>7667.17</v>
      </c>
      <c r="F49" s="10">
        <f>E49/D49</f>
        <v>0.76671699999999998</v>
      </c>
    </row>
    <row r="50" spans="1:6" x14ac:dyDescent="0.25">
      <c r="A50" s="11" t="s">
        <v>98</v>
      </c>
      <c r="B50" s="12">
        <f>SUM(B45:B49)</f>
        <v>291000</v>
      </c>
      <c r="C50" s="12">
        <f>SUM(C45:C49)</f>
        <v>0</v>
      </c>
      <c r="D50" s="12">
        <f>SUM(D45:D49)</f>
        <v>291000</v>
      </c>
      <c r="E50" s="42">
        <f>SUM(E45:E49)</f>
        <v>2881032.46</v>
      </c>
      <c r="F50" s="13">
        <f>E50/D50</f>
        <v>9.900455189003436</v>
      </c>
    </row>
    <row r="51" spans="1:6" x14ac:dyDescent="0.25">
      <c r="A51" s="5" t="s">
        <v>7</v>
      </c>
      <c r="B51" s="6"/>
      <c r="C51" s="6"/>
      <c r="D51" s="6"/>
      <c r="E51" s="6"/>
      <c r="F51" s="7"/>
    </row>
    <row r="52" spans="1:6" x14ac:dyDescent="0.25">
      <c r="A52" s="8" t="s">
        <v>9</v>
      </c>
      <c r="B52" s="9">
        <v>30000</v>
      </c>
      <c r="C52" s="31">
        <f t="shared" ref="C52" si="8">D52-B52</f>
        <v>0</v>
      </c>
      <c r="D52" s="9">
        <v>30000</v>
      </c>
      <c r="E52" s="9">
        <v>23260.63</v>
      </c>
      <c r="F52" s="10">
        <f>E52/D52</f>
        <v>0.77535433333333337</v>
      </c>
    </row>
    <row r="53" spans="1:6" x14ac:dyDescent="0.25">
      <c r="A53" s="11" t="s">
        <v>63</v>
      </c>
      <c r="B53" s="12">
        <f>SUM(B52)</f>
        <v>30000</v>
      </c>
      <c r="C53" s="12">
        <f>SUM(C52)</f>
        <v>0</v>
      </c>
      <c r="D53" s="12">
        <f>SUM(D52)</f>
        <v>30000</v>
      </c>
      <c r="E53" s="12">
        <f>SUM(E52)</f>
        <v>23260.63</v>
      </c>
      <c r="F53" s="13">
        <f>E53/D53</f>
        <v>0.77535433333333337</v>
      </c>
    </row>
    <row r="54" spans="1:6" x14ac:dyDescent="0.25">
      <c r="A54" s="14" t="s">
        <v>41</v>
      </c>
      <c r="B54" s="15">
        <f>SUM(B50+B53)</f>
        <v>321000</v>
      </c>
      <c r="C54" s="15">
        <f>SUM(C50+C53)</f>
        <v>0</v>
      </c>
      <c r="D54" s="15">
        <f>SUM(D50+D53)</f>
        <v>321000</v>
      </c>
      <c r="E54" s="15">
        <f>SUM(E50+E53)</f>
        <v>2904293.09</v>
      </c>
      <c r="F54" s="16">
        <f>E54/D54</f>
        <v>9.0476420249221174</v>
      </c>
    </row>
    <row r="55" spans="1:6" x14ac:dyDescent="0.25">
      <c r="A55" s="22"/>
      <c r="B55" s="9"/>
      <c r="C55" s="9"/>
      <c r="D55" s="9"/>
      <c r="E55" s="9"/>
      <c r="F55" s="10"/>
    </row>
    <row r="56" spans="1:6" x14ac:dyDescent="0.25">
      <c r="A56" s="2" t="s">
        <v>14</v>
      </c>
      <c r="B56" s="3"/>
      <c r="C56" s="3"/>
      <c r="D56" s="3"/>
      <c r="E56" s="3"/>
      <c r="F56" s="4"/>
    </row>
    <row r="57" spans="1:6" x14ac:dyDescent="0.25">
      <c r="A57" s="5" t="s">
        <v>97</v>
      </c>
      <c r="B57" s="6"/>
      <c r="C57" s="6"/>
      <c r="D57" s="6"/>
      <c r="E57" s="6"/>
      <c r="F57" s="7"/>
    </row>
    <row r="58" spans="1:6" s="37" customFormat="1" x14ac:dyDescent="0.25">
      <c r="A58" s="36" t="s">
        <v>84</v>
      </c>
      <c r="B58" s="31">
        <v>0</v>
      </c>
      <c r="C58" s="31">
        <f t="shared" ref="C58:C61" si="9">D58-B58</f>
        <v>0</v>
      </c>
      <c r="D58" s="31">
        <v>0</v>
      </c>
      <c r="E58" s="31">
        <v>1199725.07</v>
      </c>
      <c r="F58" s="35"/>
    </row>
    <row r="59" spans="1:6" x14ac:dyDescent="0.25">
      <c r="A59" s="8" t="s">
        <v>3</v>
      </c>
      <c r="B59" s="9">
        <v>50000</v>
      </c>
      <c r="C59" s="31">
        <f t="shared" si="9"/>
        <v>0</v>
      </c>
      <c r="D59" s="9">
        <v>50000</v>
      </c>
      <c r="E59" s="9">
        <v>11857.86</v>
      </c>
      <c r="F59" s="10">
        <f>E59/D59</f>
        <v>0.23715720000000001</v>
      </c>
    </row>
    <row r="60" spans="1:6" x14ac:dyDescent="0.25">
      <c r="A60" s="8" t="s">
        <v>15</v>
      </c>
      <c r="B60" s="9">
        <v>2000</v>
      </c>
      <c r="C60" s="31">
        <f t="shared" si="9"/>
        <v>0</v>
      </c>
      <c r="D60" s="9">
        <v>2000</v>
      </c>
      <c r="E60" s="9">
        <v>0</v>
      </c>
      <c r="F60" s="10">
        <f>E60/D60</f>
        <v>0</v>
      </c>
    </row>
    <row r="61" spans="1:6" x14ac:dyDescent="0.25">
      <c r="A61" s="8" t="s">
        <v>6</v>
      </c>
      <c r="B61" s="9">
        <v>6000</v>
      </c>
      <c r="C61" s="31">
        <f t="shared" si="9"/>
        <v>0</v>
      </c>
      <c r="D61" s="9">
        <v>6000</v>
      </c>
      <c r="E61" s="9">
        <v>4155.5</v>
      </c>
      <c r="F61" s="10">
        <f>E61/D61</f>
        <v>0.69258333333333333</v>
      </c>
    </row>
    <row r="62" spans="1:6" x14ac:dyDescent="0.25">
      <c r="A62" s="11" t="s">
        <v>98</v>
      </c>
      <c r="B62" s="12">
        <f>SUM(B58:B61)</f>
        <v>58000</v>
      </c>
      <c r="C62" s="12">
        <f>SUM(C58:C61)</f>
        <v>0</v>
      </c>
      <c r="D62" s="12">
        <f>SUM(D58:D61)</f>
        <v>58000</v>
      </c>
      <c r="E62" s="12">
        <f>SUM(E58:E61)</f>
        <v>1215738.4300000002</v>
      </c>
      <c r="F62" s="13">
        <f>E62/D62</f>
        <v>20.961007413793105</v>
      </c>
    </row>
    <row r="63" spans="1:6" x14ac:dyDescent="0.25">
      <c r="A63" s="5" t="s">
        <v>7</v>
      </c>
      <c r="B63" s="6"/>
      <c r="C63" s="6"/>
      <c r="D63" s="6"/>
      <c r="E63" s="6"/>
      <c r="F63" s="7"/>
    </row>
    <row r="64" spans="1:6" x14ac:dyDescent="0.25">
      <c r="A64" s="8" t="s">
        <v>9</v>
      </c>
      <c r="B64" s="9">
        <v>12000</v>
      </c>
      <c r="C64" s="31">
        <f t="shared" ref="C64" si="10">D64-B64</f>
        <v>0</v>
      </c>
      <c r="D64" s="9">
        <v>12000</v>
      </c>
      <c r="E64" s="9">
        <v>35003.1</v>
      </c>
      <c r="F64" s="10">
        <f>E64/D64</f>
        <v>2.916925</v>
      </c>
    </row>
    <row r="65" spans="1:6" x14ac:dyDescent="0.25">
      <c r="A65" s="11" t="s">
        <v>63</v>
      </c>
      <c r="B65" s="12">
        <f>SUM(B64)</f>
        <v>12000</v>
      </c>
      <c r="C65" s="12">
        <f>SUM(C64)</f>
        <v>0</v>
      </c>
      <c r="D65" s="12">
        <f>SUM(D64)</f>
        <v>12000</v>
      </c>
      <c r="E65" s="12">
        <f>SUM(E64)</f>
        <v>35003.1</v>
      </c>
      <c r="F65" s="13">
        <f>E65/D65</f>
        <v>2.916925</v>
      </c>
    </row>
    <row r="66" spans="1:6" x14ac:dyDescent="0.25">
      <c r="A66" s="14" t="s">
        <v>42</v>
      </c>
      <c r="B66" s="15">
        <f>SUM(B62+B65)</f>
        <v>70000</v>
      </c>
      <c r="C66" s="15">
        <f>SUM(C62+C65)</f>
        <v>0</v>
      </c>
      <c r="D66" s="15">
        <f>SUM(D62+D65)</f>
        <v>70000</v>
      </c>
      <c r="E66" s="15">
        <f>SUM(E62+E65)</f>
        <v>1250741.5300000003</v>
      </c>
      <c r="F66" s="16">
        <f>E66/D66</f>
        <v>17.867736142857147</v>
      </c>
    </row>
    <row r="67" spans="1:6" x14ac:dyDescent="0.25">
      <c r="A67" s="22"/>
      <c r="B67" s="9"/>
      <c r="C67" s="9"/>
      <c r="D67" s="9"/>
      <c r="E67" s="9"/>
      <c r="F67" s="10"/>
    </row>
    <row r="68" spans="1:6" x14ac:dyDescent="0.25">
      <c r="A68" s="2" t="s">
        <v>88</v>
      </c>
      <c r="B68" s="3"/>
      <c r="C68" s="3"/>
      <c r="D68" s="3"/>
      <c r="E68" s="3"/>
      <c r="F68" s="4"/>
    </row>
    <row r="69" spans="1:6" x14ac:dyDescent="0.25">
      <c r="A69" s="5" t="s">
        <v>97</v>
      </c>
      <c r="B69" s="6"/>
      <c r="C69" s="6"/>
      <c r="D69" s="6"/>
      <c r="E69" s="6"/>
      <c r="F69" s="7"/>
    </row>
    <row r="70" spans="1:6" s="37" customFormat="1" x14ac:dyDescent="0.25">
      <c r="A70" s="36" t="s">
        <v>84</v>
      </c>
      <c r="B70" s="31">
        <v>0</v>
      </c>
      <c r="C70" s="31">
        <f t="shared" ref="C70:C72" si="11">D70-B70</f>
        <v>0</v>
      </c>
      <c r="D70" s="31">
        <v>0</v>
      </c>
      <c r="E70" s="31">
        <v>4533268.95</v>
      </c>
      <c r="F70" s="35"/>
    </row>
    <row r="71" spans="1:6" x14ac:dyDescent="0.25">
      <c r="A71" s="8" t="s">
        <v>3</v>
      </c>
      <c r="B71" s="9">
        <v>400500</v>
      </c>
      <c r="C71" s="31">
        <f t="shared" si="11"/>
        <v>0</v>
      </c>
      <c r="D71" s="9">
        <v>400500</v>
      </c>
      <c r="E71" s="9">
        <v>50372.07</v>
      </c>
      <c r="F71" s="10">
        <f>E71/D71</f>
        <v>0.12577295880149814</v>
      </c>
    </row>
    <row r="72" spans="1:6" x14ac:dyDescent="0.25">
      <c r="A72" s="8" t="s">
        <v>6</v>
      </c>
      <c r="B72" s="9">
        <v>16000</v>
      </c>
      <c r="C72" s="31">
        <f t="shared" si="11"/>
        <v>0</v>
      </c>
      <c r="D72" s="9">
        <v>16000</v>
      </c>
      <c r="E72" s="9">
        <v>4712.67</v>
      </c>
      <c r="F72" s="10">
        <f>E72/D72</f>
        <v>0.29454187500000001</v>
      </c>
    </row>
    <row r="73" spans="1:6" x14ac:dyDescent="0.25">
      <c r="A73" s="11" t="s">
        <v>98</v>
      </c>
      <c r="B73" s="12">
        <f>SUM(B70:B72)</f>
        <v>416500</v>
      </c>
      <c r="C73" s="12">
        <f>SUM(C70:C72)</f>
        <v>0</v>
      </c>
      <c r="D73" s="12">
        <f>SUM(D70:D72)</f>
        <v>416500</v>
      </c>
      <c r="E73" s="12">
        <f>SUM(E70:E72)</f>
        <v>4588353.6900000004</v>
      </c>
      <c r="F73" s="13">
        <f>E73/D73</f>
        <v>11.016455438175271</v>
      </c>
    </row>
    <row r="74" spans="1:6" x14ac:dyDescent="0.25">
      <c r="A74" s="5" t="s">
        <v>7</v>
      </c>
      <c r="B74" s="6"/>
      <c r="C74" s="6"/>
      <c r="D74" s="6"/>
      <c r="E74" s="6"/>
      <c r="F74" s="7"/>
    </row>
    <row r="75" spans="1:6" x14ac:dyDescent="0.25">
      <c r="A75" s="8" t="s">
        <v>9</v>
      </c>
      <c r="B75" s="9">
        <v>85000</v>
      </c>
      <c r="C75" s="31">
        <f t="shared" ref="C75" si="12">D75-B75</f>
        <v>0</v>
      </c>
      <c r="D75" s="9">
        <v>85000</v>
      </c>
      <c r="E75" s="9">
        <v>94026.62</v>
      </c>
      <c r="F75" s="10">
        <f>E75/D75</f>
        <v>1.1061955294117647</v>
      </c>
    </row>
    <row r="76" spans="1:6" x14ac:dyDescent="0.25">
      <c r="A76" s="11" t="s">
        <v>63</v>
      </c>
      <c r="B76" s="12">
        <f>SUM(B75)</f>
        <v>85000</v>
      </c>
      <c r="C76" s="12">
        <f>SUM(C75)</f>
        <v>0</v>
      </c>
      <c r="D76" s="12">
        <f>SUM(D75)</f>
        <v>85000</v>
      </c>
      <c r="E76" s="12">
        <f>SUM(E75)</f>
        <v>94026.62</v>
      </c>
      <c r="F76" s="13">
        <f>E76/D76</f>
        <v>1.1061955294117647</v>
      </c>
    </row>
    <row r="77" spans="1:6" x14ac:dyDescent="0.25">
      <c r="A77" s="14" t="s">
        <v>89</v>
      </c>
      <c r="B77" s="15">
        <f>SUM(B73+B76)</f>
        <v>501500</v>
      </c>
      <c r="C77" s="15">
        <f>SUM(C73+C76)</f>
        <v>0</v>
      </c>
      <c r="D77" s="15">
        <f>SUM(D73+D76)</f>
        <v>501500</v>
      </c>
      <c r="E77" s="15">
        <f>SUM(E73+E76)</f>
        <v>4682380.3100000005</v>
      </c>
      <c r="F77" s="16">
        <f>E77/D77</f>
        <v>9.3367503688933215</v>
      </c>
    </row>
    <row r="78" spans="1:6" x14ac:dyDescent="0.25">
      <c r="A78" s="22"/>
      <c r="B78" s="9"/>
      <c r="C78" s="9"/>
      <c r="D78" s="9"/>
      <c r="E78" s="9"/>
      <c r="F78" s="10"/>
    </row>
    <row r="79" spans="1:6" x14ac:dyDescent="0.25">
      <c r="A79" s="2" t="s">
        <v>16</v>
      </c>
      <c r="B79" s="3"/>
      <c r="C79" s="3"/>
      <c r="D79" s="3"/>
      <c r="E79" s="3"/>
      <c r="F79" s="4"/>
    </row>
    <row r="80" spans="1:6" x14ac:dyDescent="0.25">
      <c r="A80" s="5" t="s">
        <v>97</v>
      </c>
      <c r="B80" s="6"/>
      <c r="C80" s="6"/>
      <c r="D80" s="6"/>
      <c r="E80" s="6"/>
      <c r="F80" s="7"/>
    </row>
    <row r="81" spans="1:6" s="37" customFormat="1" x14ac:dyDescent="0.25">
      <c r="A81" s="36" t="s">
        <v>84</v>
      </c>
      <c r="B81" s="31">
        <v>0</v>
      </c>
      <c r="C81" s="31">
        <f t="shared" ref="C81:C84" si="13">D81-B81</f>
        <v>0</v>
      </c>
      <c r="D81" s="31">
        <v>0</v>
      </c>
      <c r="E81" s="31">
        <v>3953359.47</v>
      </c>
      <c r="F81" s="35"/>
    </row>
    <row r="82" spans="1:6" x14ac:dyDescent="0.25">
      <c r="A82" s="8" t="s">
        <v>3</v>
      </c>
      <c r="B82" s="9">
        <v>639000</v>
      </c>
      <c r="C82" s="31">
        <f t="shared" si="13"/>
        <v>0</v>
      </c>
      <c r="D82" s="9">
        <v>639000</v>
      </c>
      <c r="E82" s="9">
        <v>21672.18</v>
      </c>
      <c r="F82" s="10">
        <f>E82/D82</f>
        <v>3.3915774647887323E-2</v>
      </c>
    </row>
    <row r="83" spans="1:6" x14ac:dyDescent="0.25">
      <c r="A83" s="8" t="s">
        <v>5</v>
      </c>
      <c r="B83" s="9">
        <v>0</v>
      </c>
      <c r="C83" s="31">
        <f t="shared" si="13"/>
        <v>0</v>
      </c>
      <c r="D83" s="9">
        <v>0</v>
      </c>
      <c r="E83" s="9">
        <v>60.73</v>
      </c>
      <c r="F83" s="10"/>
    </row>
    <row r="84" spans="1:6" x14ac:dyDescent="0.25">
      <c r="A84" s="8" t="s">
        <v>6</v>
      </c>
      <c r="B84" s="9">
        <v>25000</v>
      </c>
      <c r="C84" s="31">
        <f t="shared" si="13"/>
        <v>0</v>
      </c>
      <c r="D84" s="9">
        <v>25000</v>
      </c>
      <c r="E84" s="9">
        <v>0</v>
      </c>
      <c r="F84" s="10">
        <f>E84/D84</f>
        <v>0</v>
      </c>
    </row>
    <row r="85" spans="1:6" x14ac:dyDescent="0.25">
      <c r="A85" s="11" t="s">
        <v>98</v>
      </c>
      <c r="B85" s="12">
        <f>SUM(B81:B84)</f>
        <v>664000</v>
      </c>
      <c r="C85" s="12">
        <f>SUM(C81:C84)</f>
        <v>0</v>
      </c>
      <c r="D85" s="12">
        <f>SUM(D81:D84)</f>
        <v>664000</v>
      </c>
      <c r="E85" s="12">
        <f>SUM(E81:E84)</f>
        <v>3975092.3800000004</v>
      </c>
      <c r="F85" s="13">
        <f>E85/D85</f>
        <v>5.9865849096385544</v>
      </c>
    </row>
    <row r="86" spans="1:6" x14ac:dyDescent="0.25">
      <c r="A86" s="5" t="s">
        <v>17</v>
      </c>
      <c r="B86" s="6"/>
      <c r="C86" s="6"/>
      <c r="D86" s="6"/>
      <c r="E86" s="6"/>
      <c r="F86" s="7"/>
    </row>
    <row r="87" spans="1:6" x14ac:dyDescent="0.25">
      <c r="A87" s="8" t="s">
        <v>74</v>
      </c>
      <c r="B87" s="9">
        <v>10000</v>
      </c>
      <c r="C87" s="31">
        <f t="shared" ref="C87" si="14">D87-B87</f>
        <v>0</v>
      </c>
      <c r="D87" s="9">
        <v>10000</v>
      </c>
      <c r="E87" s="9">
        <v>0</v>
      </c>
      <c r="F87" s="10">
        <f>E87/D87</f>
        <v>0</v>
      </c>
    </row>
    <row r="88" spans="1:6" x14ac:dyDescent="0.25">
      <c r="A88" s="11" t="s">
        <v>65</v>
      </c>
      <c r="B88" s="12">
        <f>SUM(B87)</f>
        <v>10000</v>
      </c>
      <c r="C88" s="12">
        <f>SUM(C87)</f>
        <v>0</v>
      </c>
      <c r="D88" s="12">
        <f>SUM(D87)</f>
        <v>10000</v>
      </c>
      <c r="E88" s="12">
        <f>SUM(E87)</f>
        <v>0</v>
      </c>
      <c r="F88" s="13">
        <f>E88/D88</f>
        <v>0</v>
      </c>
    </row>
    <row r="89" spans="1:6" x14ac:dyDescent="0.25">
      <c r="A89" s="5" t="s">
        <v>7</v>
      </c>
      <c r="B89" s="6"/>
      <c r="C89" s="6"/>
      <c r="D89" s="6"/>
      <c r="E89" s="6"/>
      <c r="F89" s="7"/>
    </row>
    <row r="90" spans="1:6" x14ac:dyDescent="0.25">
      <c r="A90" s="8" t="s">
        <v>8</v>
      </c>
      <c r="B90" s="9">
        <v>0</v>
      </c>
      <c r="C90" s="31">
        <f t="shared" ref="C90:C91" si="15">D90-B90</f>
        <v>0</v>
      </c>
      <c r="D90" s="9">
        <v>0</v>
      </c>
      <c r="E90" s="9">
        <v>0</v>
      </c>
      <c r="F90" s="10"/>
    </row>
    <row r="91" spans="1:6" x14ac:dyDescent="0.25">
      <c r="A91" s="8" t="s">
        <v>9</v>
      </c>
      <c r="B91" s="9">
        <v>7000</v>
      </c>
      <c r="C91" s="31">
        <f t="shared" si="15"/>
        <v>0</v>
      </c>
      <c r="D91" s="9">
        <v>7000</v>
      </c>
      <c r="E91" s="9">
        <v>826.45</v>
      </c>
      <c r="F91" s="10">
        <f>E91/D91</f>
        <v>0.11806428571428572</v>
      </c>
    </row>
    <row r="92" spans="1:6" x14ac:dyDescent="0.25">
      <c r="A92" s="11" t="s">
        <v>63</v>
      </c>
      <c r="B92" s="12">
        <f>SUM(B90:B91)</f>
        <v>7000</v>
      </c>
      <c r="C92" s="12">
        <f>SUM(C90:C91)</f>
        <v>0</v>
      </c>
      <c r="D92" s="12">
        <f>SUM(D90:D91)</f>
        <v>7000</v>
      </c>
      <c r="E92" s="12">
        <f>SUM(E90:E91)</f>
        <v>826.45</v>
      </c>
      <c r="F92" s="13">
        <f>E92/D92</f>
        <v>0.11806428571428572</v>
      </c>
    </row>
    <row r="93" spans="1:6" x14ac:dyDescent="0.25">
      <c r="A93" s="14" t="s">
        <v>43</v>
      </c>
      <c r="B93" s="15">
        <f>SUM(B85+B88+B92)</f>
        <v>681000</v>
      </c>
      <c r="C93" s="15">
        <f>SUM(C85+C88+C92)</f>
        <v>0</v>
      </c>
      <c r="D93" s="15">
        <f>SUM(D85+D88+D92)</f>
        <v>681000</v>
      </c>
      <c r="E93" s="15">
        <f>SUM(E85+E88+E92)</f>
        <v>3975918.8300000005</v>
      </c>
      <c r="F93" s="16">
        <f>E93/D93</f>
        <v>5.8383536417033781</v>
      </c>
    </row>
    <row r="94" spans="1:6" x14ac:dyDescent="0.25">
      <c r="A94" s="22"/>
      <c r="B94" s="9"/>
      <c r="C94" s="9"/>
      <c r="D94" s="9"/>
      <c r="E94" s="9"/>
      <c r="F94" s="10"/>
    </row>
    <row r="95" spans="1:6" x14ac:dyDescent="0.25">
      <c r="A95" s="2" t="s">
        <v>18</v>
      </c>
      <c r="B95" s="3"/>
      <c r="C95" s="3"/>
      <c r="D95" s="3"/>
      <c r="E95" s="3"/>
      <c r="F95" s="4"/>
    </row>
    <row r="96" spans="1:6" x14ac:dyDescent="0.25">
      <c r="A96" s="5" t="s">
        <v>97</v>
      </c>
      <c r="B96" s="6"/>
      <c r="C96" s="6"/>
      <c r="D96" s="6"/>
      <c r="E96" s="6"/>
      <c r="F96" s="7"/>
    </row>
    <row r="97" spans="1:6" s="37" customFormat="1" x14ac:dyDescent="0.25">
      <c r="A97" s="36" t="s">
        <v>84</v>
      </c>
      <c r="B97" s="31">
        <v>0</v>
      </c>
      <c r="C97" s="31">
        <f t="shared" ref="C97:C100" si="16">D97-B97</f>
        <v>0</v>
      </c>
      <c r="D97" s="31">
        <v>0</v>
      </c>
      <c r="E97" s="31">
        <v>2133599.61</v>
      </c>
      <c r="F97" s="35"/>
    </row>
    <row r="98" spans="1:6" x14ac:dyDescent="0.25">
      <c r="A98" s="8" t="s">
        <v>3</v>
      </c>
      <c r="B98" s="9">
        <v>109500</v>
      </c>
      <c r="C98" s="31">
        <f t="shared" si="16"/>
        <v>0</v>
      </c>
      <c r="D98" s="9">
        <v>109500</v>
      </c>
      <c r="E98" s="9">
        <v>6238.19</v>
      </c>
      <c r="F98" s="10">
        <f>E98/D98</f>
        <v>5.6969771689497711E-2</v>
      </c>
    </row>
    <row r="99" spans="1:6" ht="14.45" customHeight="1" x14ac:dyDescent="0.25">
      <c r="A99" s="8" t="s">
        <v>5</v>
      </c>
      <c r="B99" s="9">
        <v>0</v>
      </c>
      <c r="C99" s="31">
        <f t="shared" si="16"/>
        <v>0</v>
      </c>
      <c r="D99" s="9">
        <v>0</v>
      </c>
      <c r="E99" s="9">
        <v>0</v>
      </c>
      <c r="F99" s="10"/>
    </row>
    <row r="100" spans="1:6" x14ac:dyDescent="0.25">
      <c r="A100" s="8" t="s">
        <v>6</v>
      </c>
      <c r="B100" s="9">
        <v>51000</v>
      </c>
      <c r="C100" s="31">
        <f t="shared" si="16"/>
        <v>0</v>
      </c>
      <c r="D100" s="9">
        <v>51000</v>
      </c>
      <c r="E100" s="9">
        <v>8656.26</v>
      </c>
      <c r="F100" s="10">
        <f>E100/D100</f>
        <v>0.16973058823529413</v>
      </c>
    </row>
    <row r="101" spans="1:6" x14ac:dyDescent="0.25">
      <c r="A101" s="11" t="s">
        <v>98</v>
      </c>
      <c r="B101" s="12">
        <f>SUM(B97:B100)</f>
        <v>160500</v>
      </c>
      <c r="C101" s="12">
        <f>SUM(C97:C100)</f>
        <v>0</v>
      </c>
      <c r="D101" s="12">
        <f>SUM(D97:D100)</f>
        <v>160500</v>
      </c>
      <c r="E101" s="12">
        <f>SUM(E97:E100)</f>
        <v>2148494.0599999996</v>
      </c>
      <c r="F101" s="13">
        <f>E101/D101</f>
        <v>13.386255825545168</v>
      </c>
    </row>
    <row r="102" spans="1:6" x14ac:dyDescent="0.25">
      <c r="A102" s="5" t="s">
        <v>7</v>
      </c>
      <c r="B102" s="6"/>
      <c r="C102" s="6"/>
      <c r="D102" s="6"/>
      <c r="E102" s="6"/>
      <c r="F102" s="7"/>
    </row>
    <row r="103" spans="1:6" x14ac:dyDescent="0.25">
      <c r="A103" s="8" t="s">
        <v>10</v>
      </c>
      <c r="B103" s="9">
        <v>0</v>
      </c>
      <c r="C103" s="31">
        <f t="shared" ref="C103:C104" si="17">D103-B103</f>
        <v>0</v>
      </c>
      <c r="D103" s="9">
        <v>0</v>
      </c>
      <c r="E103" s="9">
        <v>0</v>
      </c>
      <c r="F103" s="10"/>
    </row>
    <row r="104" spans="1:6" x14ac:dyDescent="0.25">
      <c r="A104" s="8" t="s">
        <v>9</v>
      </c>
      <c r="B104" s="9">
        <v>75120</v>
      </c>
      <c r="C104" s="31">
        <f t="shared" si="17"/>
        <v>0</v>
      </c>
      <c r="D104" s="9">
        <v>75120</v>
      </c>
      <c r="E104" s="9">
        <v>29870.04</v>
      </c>
      <c r="F104" s="10">
        <f>E104/D104</f>
        <v>0.39763099041533545</v>
      </c>
    </row>
    <row r="105" spans="1:6" x14ac:dyDescent="0.25">
      <c r="A105" s="11" t="s">
        <v>63</v>
      </c>
      <c r="B105" s="12">
        <f>SUM(B103:B104)</f>
        <v>75120</v>
      </c>
      <c r="C105" s="12">
        <f>SUM(C103:C104)</f>
        <v>0</v>
      </c>
      <c r="D105" s="12">
        <f>SUM(D103:D104)</f>
        <v>75120</v>
      </c>
      <c r="E105" s="12">
        <f>SUM(E103:E104)</f>
        <v>29870.04</v>
      </c>
      <c r="F105" s="13">
        <f>E105/D105</f>
        <v>0.39763099041533545</v>
      </c>
    </row>
    <row r="106" spans="1:6" x14ac:dyDescent="0.25">
      <c r="A106" s="5" t="s">
        <v>11</v>
      </c>
      <c r="B106" s="6"/>
      <c r="C106" s="6"/>
      <c r="D106" s="6"/>
      <c r="E106" s="6"/>
      <c r="F106" s="7"/>
    </row>
    <row r="107" spans="1:6" x14ac:dyDescent="0.25">
      <c r="A107" s="8" t="s">
        <v>90</v>
      </c>
      <c r="B107" s="9">
        <v>22659.14</v>
      </c>
      <c r="C107" s="31">
        <f t="shared" ref="C107" si="18">D107-B107</f>
        <v>0</v>
      </c>
      <c r="D107" s="9">
        <v>22659.14</v>
      </c>
      <c r="E107" s="9">
        <v>0</v>
      </c>
      <c r="F107" s="10">
        <f>E107/D107</f>
        <v>0</v>
      </c>
    </row>
    <row r="108" spans="1:6" x14ac:dyDescent="0.25">
      <c r="A108" s="11" t="s">
        <v>64</v>
      </c>
      <c r="B108" s="12">
        <f>SUM(B107)</f>
        <v>22659.14</v>
      </c>
      <c r="C108" s="12">
        <f>SUM(C107)</f>
        <v>0</v>
      </c>
      <c r="D108" s="12">
        <f>SUM(D107)</f>
        <v>22659.14</v>
      </c>
      <c r="E108" s="12">
        <f>SUM(E107)</f>
        <v>0</v>
      </c>
      <c r="F108" s="13">
        <f>E108/D108</f>
        <v>0</v>
      </c>
    </row>
    <row r="109" spans="1:6" x14ac:dyDescent="0.25">
      <c r="A109" s="14" t="s">
        <v>44</v>
      </c>
      <c r="B109" s="15">
        <f>SUM(B101+B105+B108)</f>
        <v>258279.14</v>
      </c>
      <c r="C109" s="15">
        <f>SUM(C101+C105+C108)</f>
        <v>0</v>
      </c>
      <c r="D109" s="15">
        <f>SUM(D101+D105+D108)</f>
        <v>258279.14</v>
      </c>
      <c r="E109" s="15">
        <f>SUM(E101+E105+E108)</f>
        <v>2178364.0999999996</v>
      </c>
      <c r="F109" s="16">
        <f>E109/D109</f>
        <v>8.4341464819806955</v>
      </c>
    </row>
    <row r="110" spans="1:6" x14ac:dyDescent="0.25">
      <c r="A110" s="22"/>
      <c r="B110" s="9"/>
      <c r="C110" s="9"/>
      <c r="D110" s="9"/>
      <c r="E110" s="9"/>
      <c r="F110" s="10"/>
    </row>
    <row r="111" spans="1:6" x14ac:dyDescent="0.25">
      <c r="A111" s="2" t="s">
        <v>19</v>
      </c>
      <c r="B111" s="3"/>
      <c r="C111" s="3"/>
      <c r="D111" s="3"/>
      <c r="E111" s="3"/>
      <c r="F111" s="4"/>
    </row>
    <row r="112" spans="1:6" x14ac:dyDescent="0.25">
      <c r="A112" s="5" t="s">
        <v>97</v>
      </c>
      <c r="B112" s="6"/>
      <c r="C112" s="6"/>
      <c r="D112" s="6"/>
      <c r="E112" s="6"/>
      <c r="F112" s="7"/>
    </row>
    <row r="113" spans="1:6" s="37" customFormat="1" x14ac:dyDescent="0.25">
      <c r="A113" s="36" t="s">
        <v>84</v>
      </c>
      <c r="B113" s="31">
        <v>0</v>
      </c>
      <c r="C113" s="31">
        <f t="shared" ref="C113:C117" si="19">D113-B113</f>
        <v>0</v>
      </c>
      <c r="D113" s="31">
        <v>0</v>
      </c>
      <c r="E113" s="31">
        <v>6178157.1299999999</v>
      </c>
      <c r="F113" s="35"/>
    </row>
    <row r="114" spans="1:6" x14ac:dyDescent="0.25">
      <c r="A114" s="8" t="s">
        <v>3</v>
      </c>
      <c r="B114" s="9">
        <v>1187000</v>
      </c>
      <c r="C114" s="31">
        <f t="shared" si="19"/>
        <v>0</v>
      </c>
      <c r="D114" s="9">
        <v>1187000</v>
      </c>
      <c r="E114" s="9">
        <v>43338.2</v>
      </c>
      <c r="F114" s="10">
        <f>E114/D114</f>
        <v>3.6510699241786015E-2</v>
      </c>
    </row>
    <row r="115" spans="1:6" x14ac:dyDescent="0.25">
      <c r="A115" s="8" t="s">
        <v>15</v>
      </c>
      <c r="B115" s="9">
        <v>160000</v>
      </c>
      <c r="C115" s="31">
        <f t="shared" si="19"/>
        <v>0</v>
      </c>
      <c r="D115" s="9">
        <v>160000</v>
      </c>
      <c r="E115" s="9">
        <v>68743.75</v>
      </c>
      <c r="F115" s="10">
        <f>E115/D115</f>
        <v>0.42964843749999998</v>
      </c>
    </row>
    <row r="116" spans="1:6" x14ac:dyDescent="0.25">
      <c r="A116" s="8" t="s">
        <v>5</v>
      </c>
      <c r="B116" s="9">
        <v>0</v>
      </c>
      <c r="C116" s="31">
        <f t="shared" si="19"/>
        <v>0</v>
      </c>
      <c r="D116" s="9">
        <v>0</v>
      </c>
      <c r="E116" s="9">
        <v>496.64</v>
      </c>
      <c r="F116" s="10"/>
    </row>
    <row r="117" spans="1:6" x14ac:dyDescent="0.25">
      <c r="A117" s="8" t="s">
        <v>6</v>
      </c>
      <c r="B117" s="9">
        <v>50000</v>
      </c>
      <c r="C117" s="31">
        <f t="shared" si="19"/>
        <v>0</v>
      </c>
      <c r="D117" s="9">
        <v>50000</v>
      </c>
      <c r="E117" s="9">
        <v>10628.42</v>
      </c>
      <c r="F117" s="10">
        <f>E117/D117</f>
        <v>0.21256839999999999</v>
      </c>
    </row>
    <row r="118" spans="1:6" x14ac:dyDescent="0.25">
      <c r="A118" s="11" t="s">
        <v>98</v>
      </c>
      <c r="B118" s="12">
        <f>SUM(B113:B117)</f>
        <v>1397000</v>
      </c>
      <c r="C118" s="12">
        <f>SUM(C113:C117)</f>
        <v>0</v>
      </c>
      <c r="D118" s="12">
        <f>SUM(D113:D117)</f>
        <v>1397000</v>
      </c>
      <c r="E118" s="12">
        <f>SUM(E113:E117)</f>
        <v>6301364.1399999997</v>
      </c>
      <c r="F118" s="13">
        <f>E118/D118</f>
        <v>4.5106400429491762</v>
      </c>
    </row>
    <row r="119" spans="1:6" x14ac:dyDescent="0.25">
      <c r="A119" s="5" t="s">
        <v>17</v>
      </c>
      <c r="B119" s="6"/>
      <c r="C119" s="6"/>
      <c r="D119" s="6"/>
      <c r="E119" s="6"/>
      <c r="F119" s="7"/>
    </row>
    <row r="120" spans="1:6" x14ac:dyDescent="0.25">
      <c r="A120" s="8" t="s">
        <v>92</v>
      </c>
      <c r="B120" s="9">
        <v>0</v>
      </c>
      <c r="C120" s="31">
        <f t="shared" ref="C120" si="20">D120-B120</f>
        <v>0</v>
      </c>
      <c r="D120" s="9">
        <v>0</v>
      </c>
      <c r="E120" s="9">
        <v>1700</v>
      </c>
      <c r="F120" s="10"/>
    </row>
    <row r="121" spans="1:6" x14ac:dyDescent="0.25">
      <c r="A121" s="11" t="s">
        <v>65</v>
      </c>
      <c r="B121" s="12">
        <f>SUM(B120)</f>
        <v>0</v>
      </c>
      <c r="C121" s="12">
        <f>SUM(C120)</f>
        <v>0</v>
      </c>
      <c r="D121" s="12">
        <f>SUM(D120)</f>
        <v>0</v>
      </c>
      <c r="E121" s="12">
        <f>SUM(E120)</f>
        <v>1700</v>
      </c>
      <c r="F121" s="13"/>
    </row>
    <row r="122" spans="1:6" x14ac:dyDescent="0.25">
      <c r="A122" s="5" t="s">
        <v>7</v>
      </c>
      <c r="B122" s="6"/>
      <c r="C122" s="6"/>
      <c r="D122" s="6"/>
      <c r="E122" s="6"/>
      <c r="F122" s="7"/>
    </row>
    <row r="123" spans="1:6" x14ac:dyDescent="0.25">
      <c r="A123" s="8" t="s">
        <v>9</v>
      </c>
      <c r="B123" s="9">
        <v>40000</v>
      </c>
      <c r="C123" s="31">
        <f t="shared" ref="C123" si="21">D123-B123</f>
        <v>0</v>
      </c>
      <c r="D123" s="9">
        <v>40000</v>
      </c>
      <c r="E123" s="9">
        <v>12372.2</v>
      </c>
      <c r="F123" s="10">
        <f>E123/D123</f>
        <v>0.309305</v>
      </c>
    </row>
    <row r="124" spans="1:6" x14ac:dyDescent="0.25">
      <c r="A124" s="11" t="s">
        <v>63</v>
      </c>
      <c r="B124" s="12">
        <f>SUM(B123)</f>
        <v>40000</v>
      </c>
      <c r="C124" s="12">
        <f>SUM(C123)</f>
        <v>0</v>
      </c>
      <c r="D124" s="12">
        <f>SUM(D123)</f>
        <v>40000</v>
      </c>
      <c r="E124" s="12">
        <f>SUM(E123)</f>
        <v>12372.2</v>
      </c>
      <c r="F124" s="13">
        <f>E124/D124</f>
        <v>0.309305</v>
      </c>
    </row>
    <row r="125" spans="1:6" x14ac:dyDescent="0.25">
      <c r="A125" s="14" t="s">
        <v>45</v>
      </c>
      <c r="B125" s="15">
        <f>SUM(B118+B121+B124)</f>
        <v>1437000</v>
      </c>
      <c r="C125" s="15">
        <f t="shared" ref="C125:E125" si="22">SUM(C118+C121+C124)</f>
        <v>0</v>
      </c>
      <c r="D125" s="15">
        <f t="shared" si="22"/>
        <v>1437000</v>
      </c>
      <c r="E125" s="15">
        <f t="shared" si="22"/>
        <v>6315436.3399999999</v>
      </c>
      <c r="F125" s="16">
        <f>E125/D125</f>
        <v>4.3948756715379265</v>
      </c>
    </row>
    <row r="126" spans="1:6" x14ac:dyDescent="0.25">
      <c r="A126" s="22"/>
      <c r="B126" s="9"/>
      <c r="C126" s="9"/>
      <c r="D126" s="9"/>
      <c r="E126" s="9"/>
      <c r="F126" s="10"/>
    </row>
    <row r="127" spans="1:6" x14ac:dyDescent="0.25">
      <c r="A127" s="2" t="s">
        <v>20</v>
      </c>
      <c r="B127" s="3"/>
      <c r="C127" s="3"/>
      <c r="D127" s="3"/>
      <c r="E127" s="3"/>
      <c r="F127" s="4"/>
    </row>
    <row r="128" spans="1:6" x14ac:dyDescent="0.25">
      <c r="A128" s="5" t="s">
        <v>97</v>
      </c>
      <c r="B128" s="6"/>
      <c r="C128" s="6"/>
      <c r="D128" s="6"/>
      <c r="E128" s="6"/>
      <c r="F128" s="7"/>
    </row>
    <row r="129" spans="1:6" s="37" customFormat="1" x14ac:dyDescent="0.25">
      <c r="A129" s="36" t="s">
        <v>84</v>
      </c>
      <c r="B129" s="31">
        <v>0</v>
      </c>
      <c r="C129" s="31">
        <f t="shared" ref="C129:C133" si="23">D129-B129</f>
        <v>0</v>
      </c>
      <c r="D129" s="31">
        <v>0</v>
      </c>
      <c r="E129" s="31">
        <v>3674100.91</v>
      </c>
      <c r="F129" s="35"/>
    </row>
    <row r="130" spans="1:6" x14ac:dyDescent="0.25">
      <c r="A130" s="8" t="s">
        <v>3</v>
      </c>
      <c r="B130" s="9">
        <v>296300</v>
      </c>
      <c r="C130" s="31">
        <f t="shared" si="23"/>
        <v>0</v>
      </c>
      <c r="D130" s="9">
        <v>296300</v>
      </c>
      <c r="E130" s="9">
        <v>17302.939999999999</v>
      </c>
      <c r="F130" s="10">
        <f>E130/D130</f>
        <v>5.8396692541343227E-2</v>
      </c>
    </row>
    <row r="131" spans="1:6" x14ac:dyDescent="0.25">
      <c r="A131" s="8" t="s">
        <v>15</v>
      </c>
      <c r="B131" s="9">
        <v>0</v>
      </c>
      <c r="C131" s="31">
        <f t="shared" si="23"/>
        <v>0</v>
      </c>
      <c r="D131" s="9">
        <v>0</v>
      </c>
      <c r="E131" s="9">
        <v>0</v>
      </c>
      <c r="F131" s="10"/>
    </row>
    <row r="132" spans="1:6" x14ac:dyDescent="0.25">
      <c r="A132" s="8" t="s">
        <v>5</v>
      </c>
      <c r="B132" s="9">
        <v>0</v>
      </c>
      <c r="C132" s="31">
        <f t="shared" si="23"/>
        <v>0</v>
      </c>
      <c r="D132" s="9">
        <v>0</v>
      </c>
      <c r="E132" s="9">
        <v>531.5</v>
      </c>
      <c r="F132" s="10"/>
    </row>
    <row r="133" spans="1:6" x14ac:dyDescent="0.25">
      <c r="A133" s="8" t="s">
        <v>6</v>
      </c>
      <c r="B133" s="9">
        <v>15000</v>
      </c>
      <c r="C133" s="31">
        <f t="shared" si="23"/>
        <v>0</v>
      </c>
      <c r="D133" s="9">
        <v>15000</v>
      </c>
      <c r="E133" s="9">
        <v>0</v>
      </c>
      <c r="F133" s="10">
        <f>E133/D133</f>
        <v>0</v>
      </c>
    </row>
    <row r="134" spans="1:6" x14ac:dyDescent="0.25">
      <c r="A134" s="11" t="s">
        <v>98</v>
      </c>
      <c r="B134" s="12">
        <f>SUM(B129:B133)</f>
        <v>311300</v>
      </c>
      <c r="C134" s="12">
        <f>SUM(C129:C133)</f>
        <v>0</v>
      </c>
      <c r="D134" s="12">
        <f>SUM(D129:D133)</f>
        <v>311300</v>
      </c>
      <c r="E134" s="12">
        <f>SUM(E129:E133)</f>
        <v>3691935.35</v>
      </c>
      <c r="F134" s="13">
        <f>E134/D134</f>
        <v>11.859734500481851</v>
      </c>
    </row>
    <row r="135" spans="1:6" x14ac:dyDescent="0.25">
      <c r="A135" s="5" t="s">
        <v>7</v>
      </c>
      <c r="B135" s="6"/>
      <c r="C135" s="6"/>
      <c r="D135" s="6"/>
      <c r="E135" s="6"/>
      <c r="F135" s="7"/>
    </row>
    <row r="136" spans="1:6" x14ac:dyDescent="0.25">
      <c r="A136" s="8" t="s">
        <v>9</v>
      </c>
      <c r="B136" s="9">
        <v>60000</v>
      </c>
      <c r="C136" s="31">
        <f t="shared" ref="C136" si="24">D136-B136</f>
        <v>0</v>
      </c>
      <c r="D136" s="9">
        <v>60000</v>
      </c>
      <c r="E136" s="9">
        <v>50193.45</v>
      </c>
      <c r="F136" s="10">
        <f>E136/D136</f>
        <v>0.83655749999999995</v>
      </c>
    </row>
    <row r="137" spans="1:6" x14ac:dyDescent="0.25">
      <c r="A137" s="11" t="s">
        <v>63</v>
      </c>
      <c r="B137" s="12">
        <f>SUM(B136)</f>
        <v>60000</v>
      </c>
      <c r="C137" s="12">
        <f>SUM(C136)</f>
        <v>0</v>
      </c>
      <c r="D137" s="12">
        <f>SUM(D136)</f>
        <v>60000</v>
      </c>
      <c r="E137" s="12">
        <f>SUM(E136)</f>
        <v>50193.45</v>
      </c>
      <c r="F137" s="13">
        <f>E137/D137</f>
        <v>0.83655749999999995</v>
      </c>
    </row>
    <row r="138" spans="1:6" x14ac:dyDescent="0.25">
      <c r="A138" s="14" t="s">
        <v>46</v>
      </c>
      <c r="B138" s="15">
        <f>SUM(B134+B137)</f>
        <v>371300</v>
      </c>
      <c r="C138" s="15">
        <f>SUM(C134+C137)</f>
        <v>0</v>
      </c>
      <c r="D138" s="15">
        <f>SUM(D134+D137)</f>
        <v>371300</v>
      </c>
      <c r="E138" s="15">
        <f>SUM(E134+E137)</f>
        <v>3742128.8000000003</v>
      </c>
      <c r="F138" s="16">
        <f>E138/D138</f>
        <v>10.07845084837059</v>
      </c>
    </row>
    <row r="139" spans="1:6" x14ac:dyDescent="0.25">
      <c r="A139" s="22"/>
      <c r="B139" s="9"/>
      <c r="C139" s="9"/>
      <c r="D139" s="9"/>
      <c r="E139" s="9"/>
      <c r="F139" s="10"/>
    </row>
    <row r="140" spans="1:6" x14ac:dyDescent="0.25">
      <c r="A140" s="2" t="s">
        <v>21</v>
      </c>
      <c r="B140" s="3"/>
      <c r="C140" s="3"/>
      <c r="D140" s="3"/>
      <c r="E140" s="3"/>
      <c r="F140" s="4"/>
    </row>
    <row r="141" spans="1:6" x14ac:dyDescent="0.25">
      <c r="A141" s="5" t="s">
        <v>97</v>
      </c>
      <c r="B141" s="6"/>
      <c r="C141" s="6"/>
      <c r="D141" s="6"/>
      <c r="E141" s="6"/>
      <c r="F141" s="7"/>
    </row>
    <row r="142" spans="1:6" x14ac:dyDescent="0.25">
      <c r="A142" s="36" t="s">
        <v>84</v>
      </c>
      <c r="B142" s="31">
        <v>332030.49</v>
      </c>
      <c r="C142" s="31">
        <f t="shared" ref="C142:C146" si="25">D142-B142</f>
        <v>0</v>
      </c>
      <c r="D142" s="31">
        <v>332030.49</v>
      </c>
      <c r="E142" s="31">
        <v>304283.42</v>
      </c>
      <c r="F142" s="35">
        <f>E142/D142</f>
        <v>0.91643216260048888</v>
      </c>
    </row>
    <row r="143" spans="1:6" x14ac:dyDescent="0.25">
      <c r="A143" s="8" t="s">
        <v>3</v>
      </c>
      <c r="B143" s="9">
        <v>18723527.850000001</v>
      </c>
      <c r="C143" s="31">
        <f t="shared" si="25"/>
        <v>0</v>
      </c>
      <c r="D143" s="9">
        <v>18723527.850000001</v>
      </c>
      <c r="E143" s="9">
        <v>22161453.109999999</v>
      </c>
      <c r="F143" s="10">
        <f>E143/D143</f>
        <v>1.1836152506911244</v>
      </c>
    </row>
    <row r="144" spans="1:6" x14ac:dyDescent="0.25">
      <c r="A144" s="8" t="s">
        <v>15</v>
      </c>
      <c r="B144" s="9">
        <v>0</v>
      </c>
      <c r="C144" s="31">
        <f t="shared" si="25"/>
        <v>0</v>
      </c>
      <c r="D144" s="9">
        <v>0</v>
      </c>
      <c r="E144" s="9">
        <v>76216.44</v>
      </c>
      <c r="F144" s="10"/>
    </row>
    <row r="145" spans="1:6" x14ac:dyDescent="0.25">
      <c r="A145" s="8" t="s">
        <v>5</v>
      </c>
      <c r="B145" s="9">
        <v>0</v>
      </c>
      <c r="C145" s="31">
        <f t="shared" si="25"/>
        <v>0</v>
      </c>
      <c r="D145" s="9">
        <v>0</v>
      </c>
      <c r="E145" s="9">
        <v>259741.82</v>
      </c>
      <c r="F145" s="10"/>
    </row>
    <row r="146" spans="1:6" x14ac:dyDescent="0.25">
      <c r="A146" s="8" t="s">
        <v>6</v>
      </c>
      <c r="B146" s="9">
        <v>0</v>
      </c>
      <c r="C146" s="31">
        <f t="shared" si="25"/>
        <v>0</v>
      </c>
      <c r="D146" s="9">
        <v>0</v>
      </c>
      <c r="E146" s="9">
        <v>413826.68</v>
      </c>
      <c r="F146" s="10"/>
    </row>
    <row r="147" spans="1:6" x14ac:dyDescent="0.25">
      <c r="A147" s="11" t="s">
        <v>98</v>
      </c>
      <c r="B147" s="12">
        <f>SUM(B142:B146)</f>
        <v>19055558.34</v>
      </c>
      <c r="C147" s="12">
        <f>SUM(C142:C146)</f>
        <v>0</v>
      </c>
      <c r="D147" s="12">
        <f>SUM(D142:D146)</f>
        <v>19055558.34</v>
      </c>
      <c r="E147" s="42">
        <f>SUM(E142:E146)</f>
        <v>23215521.470000003</v>
      </c>
      <c r="F147" s="13">
        <f>E147/D147</f>
        <v>1.2183070711325064</v>
      </c>
    </row>
    <row r="148" spans="1:6" x14ac:dyDescent="0.25">
      <c r="A148" s="5" t="s">
        <v>17</v>
      </c>
      <c r="B148" s="6"/>
      <c r="C148" s="6"/>
      <c r="D148" s="6"/>
      <c r="E148" s="6"/>
      <c r="F148" s="7"/>
    </row>
    <row r="149" spans="1:6" x14ac:dyDescent="0.25">
      <c r="A149" s="8" t="s">
        <v>91</v>
      </c>
      <c r="B149" s="9">
        <v>0</v>
      </c>
      <c r="C149" s="31">
        <f t="shared" ref="C149:C157" si="26">D149-B149</f>
        <v>0</v>
      </c>
      <c r="D149" s="9">
        <v>0</v>
      </c>
      <c r="E149" s="9">
        <v>143661</v>
      </c>
      <c r="F149" s="10"/>
    </row>
    <row r="150" spans="1:6" x14ac:dyDescent="0.25">
      <c r="A150" s="8" t="s">
        <v>106</v>
      </c>
      <c r="B150" s="9">
        <v>135333</v>
      </c>
      <c r="C150" s="31">
        <f t="shared" si="26"/>
        <v>0</v>
      </c>
      <c r="D150" s="9">
        <v>135333</v>
      </c>
      <c r="E150" s="9">
        <v>1177379.21</v>
      </c>
      <c r="F150" s="10">
        <f>E150/D150</f>
        <v>8.6998678075561759</v>
      </c>
    </row>
    <row r="151" spans="1:6" x14ac:dyDescent="0.25">
      <c r="A151" s="8" t="s">
        <v>110</v>
      </c>
      <c r="B151" s="9">
        <v>250000</v>
      </c>
      <c r="C151" s="31">
        <f t="shared" si="26"/>
        <v>0</v>
      </c>
      <c r="D151" s="9">
        <v>250000</v>
      </c>
      <c r="E151" s="9">
        <v>0</v>
      </c>
      <c r="F151" s="10">
        <f>E151/D151</f>
        <v>0</v>
      </c>
    </row>
    <row r="152" spans="1:6" x14ac:dyDescent="0.25">
      <c r="A152" s="8" t="s">
        <v>92</v>
      </c>
      <c r="B152" s="9">
        <v>0</v>
      </c>
      <c r="C152" s="31">
        <f t="shared" si="26"/>
        <v>0</v>
      </c>
      <c r="D152" s="9">
        <v>0</v>
      </c>
      <c r="E152" s="9">
        <v>140000</v>
      </c>
      <c r="F152" s="10"/>
    </row>
    <row r="153" spans="1:6" x14ac:dyDescent="0.25">
      <c r="A153" s="8" t="s">
        <v>105</v>
      </c>
      <c r="B153" s="9">
        <v>6433579.5999999996</v>
      </c>
      <c r="C153" s="31">
        <f t="shared" si="26"/>
        <v>0</v>
      </c>
      <c r="D153" s="9">
        <v>6433579.5999999996</v>
      </c>
      <c r="E153" s="9">
        <v>56652.19</v>
      </c>
      <c r="F153" s="10">
        <f>E153/D153</f>
        <v>8.8057028158942813E-3</v>
      </c>
    </row>
    <row r="154" spans="1:6" x14ac:dyDescent="0.25">
      <c r="A154" s="8" t="s">
        <v>104</v>
      </c>
      <c r="B154" s="9">
        <v>0</v>
      </c>
      <c r="C154" s="31">
        <f t="shared" si="26"/>
        <v>0</v>
      </c>
      <c r="D154" s="9">
        <v>0</v>
      </c>
      <c r="E154" s="9">
        <v>25585</v>
      </c>
      <c r="F154" s="10"/>
    </row>
    <row r="155" spans="1:6" x14ac:dyDescent="0.25">
      <c r="A155" s="8" t="s">
        <v>74</v>
      </c>
      <c r="B155" s="9">
        <v>950000</v>
      </c>
      <c r="C155" s="31">
        <f t="shared" si="26"/>
        <v>0</v>
      </c>
      <c r="D155" s="9">
        <v>950000</v>
      </c>
      <c r="E155" s="9">
        <v>1286027.07</v>
      </c>
      <c r="F155" s="10">
        <f>E155/D155</f>
        <v>1.3537127052631579</v>
      </c>
    </row>
    <row r="156" spans="1:6" x14ac:dyDescent="0.25">
      <c r="A156" s="8" t="s">
        <v>83</v>
      </c>
      <c r="B156" s="9">
        <v>198000</v>
      </c>
      <c r="C156" s="31">
        <f t="shared" si="26"/>
        <v>0</v>
      </c>
      <c r="D156" s="9">
        <v>198000</v>
      </c>
      <c r="E156" s="9">
        <v>247825</v>
      </c>
      <c r="F156" s="10">
        <f>E156/D156</f>
        <v>1.2516414141414141</v>
      </c>
    </row>
    <row r="157" spans="1:6" x14ac:dyDescent="0.25">
      <c r="A157" s="8" t="s">
        <v>77</v>
      </c>
      <c r="B157" s="9">
        <v>1200000</v>
      </c>
      <c r="C157" s="31">
        <f t="shared" si="26"/>
        <v>0</v>
      </c>
      <c r="D157" s="9">
        <v>1200000</v>
      </c>
      <c r="E157" s="9">
        <v>387462.25</v>
      </c>
      <c r="F157" s="10">
        <f>E157/D157</f>
        <v>0.32288520833333334</v>
      </c>
    </row>
    <row r="158" spans="1:6" x14ac:dyDescent="0.25">
      <c r="A158" s="11" t="s">
        <v>65</v>
      </c>
      <c r="B158" s="12">
        <f>SUM(B149:B157)</f>
        <v>9166912.5999999996</v>
      </c>
      <c r="C158" s="12">
        <f>SUM(C149:C157)</f>
        <v>0</v>
      </c>
      <c r="D158" s="12">
        <f>SUM(D149:D157)</f>
        <v>9166912.5999999996</v>
      </c>
      <c r="E158" s="12">
        <f>SUM(E149:E157)</f>
        <v>3464591.7199999997</v>
      </c>
      <c r="F158" s="13">
        <f>E158/D158</f>
        <v>0.37794532043427576</v>
      </c>
    </row>
    <row r="159" spans="1:6" x14ac:dyDescent="0.25">
      <c r="A159" s="5" t="s">
        <v>7</v>
      </c>
      <c r="B159" s="6"/>
      <c r="C159" s="6"/>
      <c r="D159" s="6"/>
      <c r="E159" s="6"/>
      <c r="F159" s="7"/>
    </row>
    <row r="160" spans="1:6" x14ac:dyDescent="0.25">
      <c r="A160" s="8" t="s">
        <v>87</v>
      </c>
      <c r="B160" s="9">
        <v>0</v>
      </c>
      <c r="C160" s="31">
        <f t="shared" ref="C160:C161" si="27">D160-B160</f>
        <v>0</v>
      </c>
      <c r="D160" s="9">
        <v>0</v>
      </c>
      <c r="E160" s="9">
        <v>2443414.17</v>
      </c>
      <c r="F160" s="10"/>
    </row>
    <row r="161" spans="1:6" x14ac:dyDescent="0.25">
      <c r="A161" s="8" t="s">
        <v>9</v>
      </c>
      <c r="B161" s="9">
        <v>317000</v>
      </c>
      <c r="C161" s="31">
        <f t="shared" si="27"/>
        <v>0</v>
      </c>
      <c r="D161" s="9">
        <v>317000</v>
      </c>
      <c r="E161" s="9">
        <v>340728.48</v>
      </c>
      <c r="F161" s="10">
        <f>E161/D161</f>
        <v>1.0748532492113565</v>
      </c>
    </row>
    <row r="162" spans="1:6" x14ac:dyDescent="0.25">
      <c r="A162" s="11" t="s">
        <v>63</v>
      </c>
      <c r="B162" s="12">
        <f>SUM(B160:B161)</f>
        <v>317000</v>
      </c>
      <c r="C162" s="12">
        <f>SUM(C160:C161)</f>
        <v>0</v>
      </c>
      <c r="D162" s="12">
        <f>SUM(D160:D161)</f>
        <v>317000</v>
      </c>
      <c r="E162" s="12">
        <f>SUM(E160:E161)</f>
        <v>2784142.65</v>
      </c>
      <c r="F162" s="13">
        <f>E162/D162</f>
        <v>8.7827843848580436</v>
      </c>
    </row>
    <row r="163" spans="1:6" x14ac:dyDescent="0.25">
      <c r="A163" s="5" t="s">
        <v>111</v>
      </c>
      <c r="B163" s="6"/>
      <c r="C163" s="6"/>
      <c r="D163" s="6"/>
      <c r="E163" s="6"/>
      <c r="F163" s="7"/>
    </row>
    <row r="164" spans="1:6" x14ac:dyDescent="0.25">
      <c r="A164" s="8" t="s">
        <v>112</v>
      </c>
      <c r="B164" s="9">
        <v>0</v>
      </c>
      <c r="C164" s="31">
        <f t="shared" ref="C164" si="28">D164-B164</f>
        <v>0</v>
      </c>
      <c r="D164" s="9">
        <v>0</v>
      </c>
      <c r="E164" s="9">
        <v>4547.97</v>
      </c>
      <c r="F164" s="10"/>
    </row>
    <row r="165" spans="1:6" x14ac:dyDescent="0.25">
      <c r="A165" s="11" t="s">
        <v>113</v>
      </c>
      <c r="B165" s="12">
        <f>SUM(B164)</f>
        <v>0</v>
      </c>
      <c r="C165" s="12">
        <f>SUM(C164)</f>
        <v>0</v>
      </c>
      <c r="D165" s="12">
        <f>SUM(D164)</f>
        <v>0</v>
      </c>
      <c r="E165" s="12">
        <f>SUM(E163:E164)</f>
        <v>4547.97</v>
      </c>
      <c r="F165" s="13"/>
    </row>
    <row r="166" spans="1:6" x14ac:dyDescent="0.25">
      <c r="A166" s="5" t="s">
        <v>22</v>
      </c>
      <c r="B166" s="6"/>
      <c r="C166" s="6"/>
      <c r="D166" s="6"/>
      <c r="E166" s="6"/>
      <c r="F166" s="7"/>
    </row>
    <row r="167" spans="1:6" x14ac:dyDescent="0.25">
      <c r="A167" s="8" t="s">
        <v>78</v>
      </c>
      <c r="B167" s="9">
        <v>4833632</v>
      </c>
      <c r="C167" s="31">
        <f t="shared" ref="C167:C174" si="29">D167-B167</f>
        <v>0</v>
      </c>
      <c r="D167" s="9">
        <v>4833632</v>
      </c>
      <c r="E167" s="9">
        <v>10307668.35</v>
      </c>
      <c r="F167" s="10">
        <f>E167/D167</f>
        <v>2.1324892648012921</v>
      </c>
    </row>
    <row r="168" spans="1:6" x14ac:dyDescent="0.25">
      <c r="A168" s="8" t="s">
        <v>79</v>
      </c>
      <c r="B168" s="9">
        <v>50000</v>
      </c>
      <c r="C168" s="31">
        <f t="shared" si="29"/>
        <v>0</v>
      </c>
      <c r="D168" s="9">
        <v>50000</v>
      </c>
      <c r="E168" s="9">
        <v>412261.48</v>
      </c>
      <c r="F168" s="10">
        <f>E168/D168</f>
        <v>8.2452296</v>
      </c>
    </row>
    <row r="169" spans="1:6" x14ac:dyDescent="0.25">
      <c r="A169" s="8" t="s">
        <v>108</v>
      </c>
      <c r="B169" s="9">
        <v>18364321</v>
      </c>
      <c r="C169" s="31">
        <f t="shared" si="29"/>
        <v>0</v>
      </c>
      <c r="D169" s="9">
        <v>18364321</v>
      </c>
      <c r="E169" s="9">
        <v>24294152.010000002</v>
      </c>
      <c r="F169" s="10">
        <f>E169/D169</f>
        <v>1.3228995512548491</v>
      </c>
    </row>
    <row r="170" spans="1:6" x14ac:dyDescent="0.25">
      <c r="A170" s="8" t="s">
        <v>80</v>
      </c>
      <c r="B170" s="9">
        <v>8425937.9499999993</v>
      </c>
      <c r="C170" s="31">
        <f t="shared" si="29"/>
        <v>0</v>
      </c>
      <c r="D170" s="9">
        <v>8425937.9499999993</v>
      </c>
      <c r="E170" s="9">
        <v>-1596393.59</v>
      </c>
      <c r="F170" s="10">
        <f>E170/D170</f>
        <v>-0.18946182602733269</v>
      </c>
    </row>
    <row r="171" spans="1:6" x14ac:dyDescent="0.25">
      <c r="A171" s="8" t="s">
        <v>103</v>
      </c>
      <c r="B171" s="9">
        <v>0</v>
      </c>
      <c r="C171" s="31">
        <f t="shared" si="29"/>
        <v>0</v>
      </c>
      <c r="D171" s="9">
        <v>0</v>
      </c>
      <c r="E171" s="9">
        <v>9400</v>
      </c>
      <c r="F171" s="10"/>
    </row>
    <row r="172" spans="1:6" x14ac:dyDescent="0.25">
      <c r="A172" s="8" t="s">
        <v>81</v>
      </c>
      <c r="B172" s="9">
        <v>125000</v>
      </c>
      <c r="C172" s="31">
        <f t="shared" si="29"/>
        <v>0</v>
      </c>
      <c r="D172" s="9">
        <v>125000</v>
      </c>
      <c r="E172" s="9">
        <v>236798.88</v>
      </c>
      <c r="F172" s="10">
        <f>E172/D172</f>
        <v>1.8943910400000001</v>
      </c>
    </row>
    <row r="173" spans="1:6" x14ac:dyDescent="0.25">
      <c r="A173" s="8" t="s">
        <v>94</v>
      </c>
      <c r="B173" s="9">
        <v>350000</v>
      </c>
      <c r="C173" s="31">
        <f t="shared" si="29"/>
        <v>0</v>
      </c>
      <c r="D173" s="9">
        <v>350000</v>
      </c>
      <c r="E173" s="9">
        <v>310284.13</v>
      </c>
      <c r="F173" s="10">
        <f>E173/D173</f>
        <v>0.88652608571428571</v>
      </c>
    </row>
    <row r="174" spans="1:6" x14ac:dyDescent="0.25">
      <c r="A174" s="8" t="s">
        <v>82</v>
      </c>
      <c r="B174" s="9">
        <v>19400000</v>
      </c>
      <c r="C174" s="31">
        <f t="shared" si="29"/>
        <v>25000</v>
      </c>
      <c r="D174" s="9">
        <v>19425000</v>
      </c>
      <c r="E174" s="9">
        <v>32757066.82</v>
      </c>
      <c r="F174" s="10">
        <f>E174/D174</f>
        <v>1.6863354862290862</v>
      </c>
    </row>
    <row r="175" spans="1:6" x14ac:dyDescent="0.25">
      <c r="A175" s="11" t="s">
        <v>66</v>
      </c>
      <c r="B175" s="12">
        <f>SUM(B167:B174)</f>
        <v>51548890.950000003</v>
      </c>
      <c r="C175" s="12">
        <f>SUM(C167:C174)</f>
        <v>25000</v>
      </c>
      <c r="D175" s="12">
        <f>SUM(D167:D174)</f>
        <v>51573890.950000003</v>
      </c>
      <c r="E175" s="12">
        <f>SUM(E167:E174)</f>
        <v>66731238.080000006</v>
      </c>
      <c r="F175" s="13">
        <f>E175/D175</f>
        <v>1.2938957455177231</v>
      </c>
    </row>
    <row r="176" spans="1:6" x14ac:dyDescent="0.25">
      <c r="A176" s="5" t="s">
        <v>11</v>
      </c>
      <c r="B176" s="6"/>
      <c r="C176" s="6"/>
      <c r="D176" s="6"/>
      <c r="E176" s="6"/>
      <c r="F176" s="7"/>
    </row>
    <row r="177" spans="1:6" x14ac:dyDescent="0.25">
      <c r="A177" s="8" t="s">
        <v>95</v>
      </c>
      <c r="B177" s="9">
        <v>1491639</v>
      </c>
      <c r="C177" s="31">
        <f t="shared" ref="C177" si="30">D177-B177</f>
        <v>0</v>
      </c>
      <c r="D177" s="9">
        <v>1491639</v>
      </c>
      <c r="E177" s="9">
        <v>0</v>
      </c>
      <c r="F177" s="10">
        <f>E177/D177</f>
        <v>0</v>
      </c>
    </row>
    <row r="178" spans="1:6" x14ac:dyDescent="0.25">
      <c r="A178" s="11" t="s">
        <v>64</v>
      </c>
      <c r="B178" s="12">
        <f>SUM(B177:B177)</f>
        <v>1491639</v>
      </c>
      <c r="C178" s="12">
        <f>SUM(C177:C177)</f>
        <v>0</v>
      </c>
      <c r="D178" s="12">
        <f>SUM(D177:D177)</f>
        <v>1491639</v>
      </c>
      <c r="E178" s="12">
        <f>SUM(E177:E177)</f>
        <v>0</v>
      </c>
      <c r="F178" s="13">
        <f>E178/D178</f>
        <v>0</v>
      </c>
    </row>
    <row r="179" spans="1:6" x14ac:dyDescent="0.25">
      <c r="A179" s="5" t="s">
        <v>23</v>
      </c>
      <c r="B179" s="6"/>
      <c r="C179" s="6"/>
      <c r="D179" s="6"/>
      <c r="E179" s="6"/>
      <c r="F179" s="7"/>
    </row>
    <row r="180" spans="1:6" x14ac:dyDescent="0.25">
      <c r="A180" s="8" t="s">
        <v>96</v>
      </c>
      <c r="B180" s="9">
        <v>0</v>
      </c>
      <c r="C180" s="31">
        <f t="shared" ref="C180" si="31">D180-B180</f>
        <v>0</v>
      </c>
      <c r="D180" s="9">
        <v>0</v>
      </c>
      <c r="E180" s="9">
        <v>247706.07</v>
      </c>
      <c r="F180" s="10"/>
    </row>
    <row r="181" spans="1:6" x14ac:dyDescent="0.25">
      <c r="A181" s="11" t="s">
        <v>67</v>
      </c>
      <c r="B181" s="12">
        <f>SUM(B180)</f>
        <v>0</v>
      </c>
      <c r="C181" s="12">
        <f>SUM(C180)</f>
        <v>0</v>
      </c>
      <c r="D181" s="12">
        <f>SUM(D180)</f>
        <v>0</v>
      </c>
      <c r="E181" s="12">
        <f>SUM(E180)</f>
        <v>247706.07</v>
      </c>
      <c r="F181" s="13"/>
    </row>
    <row r="182" spans="1:6" x14ac:dyDescent="0.25">
      <c r="A182" s="14" t="s">
        <v>47</v>
      </c>
      <c r="B182" s="15">
        <f>SUM(B147+B158+B162+B165+B175+B178+B181)</f>
        <v>81580000.890000001</v>
      </c>
      <c r="C182" s="15">
        <f t="shared" ref="C182:E182" si="32">SUM(C147+C158+C162+C165+C175+C178+C181)</f>
        <v>25000</v>
      </c>
      <c r="D182" s="15">
        <f t="shared" si="32"/>
        <v>81605000.890000001</v>
      </c>
      <c r="E182" s="15">
        <f t="shared" si="32"/>
        <v>96447747.959999993</v>
      </c>
      <c r="F182" s="16">
        <f>E182/D182</f>
        <v>1.1818852632574244</v>
      </c>
    </row>
    <row r="183" spans="1:6" x14ac:dyDescent="0.25">
      <c r="A183" s="22"/>
      <c r="B183" s="9"/>
      <c r="C183" s="9"/>
      <c r="D183" s="9"/>
      <c r="E183" s="9"/>
      <c r="F183" s="10"/>
    </row>
    <row r="184" spans="1:6" x14ac:dyDescent="0.25">
      <c r="A184" s="2" t="s">
        <v>24</v>
      </c>
      <c r="B184" s="3"/>
      <c r="C184" s="3"/>
      <c r="D184" s="3"/>
      <c r="E184" s="3"/>
      <c r="F184" s="4"/>
    </row>
    <row r="185" spans="1:6" x14ac:dyDescent="0.25">
      <c r="A185" s="5" t="s">
        <v>97</v>
      </c>
      <c r="B185" s="6"/>
      <c r="C185" s="6"/>
      <c r="D185" s="6"/>
      <c r="E185" s="6"/>
      <c r="F185" s="7"/>
    </row>
    <row r="186" spans="1:6" x14ac:dyDescent="0.25">
      <c r="A186" s="8" t="s">
        <v>3</v>
      </c>
      <c r="B186" s="9">
        <v>1115000</v>
      </c>
      <c r="C186" s="31">
        <f t="shared" ref="C186:C188" si="33">D186-B186</f>
        <v>0</v>
      </c>
      <c r="D186" s="9">
        <v>1115000</v>
      </c>
      <c r="E186" s="9">
        <v>1038898.76</v>
      </c>
      <c r="F186" s="10">
        <f>E186/D186</f>
        <v>0.93174776681614346</v>
      </c>
    </row>
    <row r="187" spans="1:6" x14ac:dyDescent="0.25">
      <c r="A187" s="8" t="s">
        <v>5</v>
      </c>
      <c r="B187" s="9">
        <v>0</v>
      </c>
      <c r="C187" s="31">
        <f t="shared" si="33"/>
        <v>0</v>
      </c>
      <c r="D187" s="9">
        <v>0</v>
      </c>
      <c r="E187" s="9">
        <v>11505.98</v>
      </c>
      <c r="F187" s="10"/>
    </row>
    <row r="188" spans="1:6" x14ac:dyDescent="0.25">
      <c r="A188" s="8" t="s">
        <v>6</v>
      </c>
      <c r="B188" s="9">
        <v>0</v>
      </c>
      <c r="C188" s="31">
        <f t="shared" si="33"/>
        <v>0</v>
      </c>
      <c r="D188" s="9">
        <v>0</v>
      </c>
      <c r="E188" s="9">
        <v>33.369999999999997</v>
      </c>
      <c r="F188" s="10"/>
    </row>
    <row r="189" spans="1:6" x14ac:dyDescent="0.25">
      <c r="A189" s="11" t="s">
        <v>98</v>
      </c>
      <c r="B189" s="12">
        <f>SUM(B186:B188)</f>
        <v>1115000</v>
      </c>
      <c r="C189" s="12">
        <f>SUM(C186:C188)</f>
        <v>0</v>
      </c>
      <c r="D189" s="12">
        <f>SUM(D186:D188)</f>
        <v>1115000</v>
      </c>
      <c r="E189" s="12">
        <f>SUM(E186:E188)</f>
        <v>1050438.1100000001</v>
      </c>
      <c r="F189" s="13">
        <f>E189/D189</f>
        <v>0.94209695964125573</v>
      </c>
    </row>
    <row r="190" spans="1:6" x14ac:dyDescent="0.25">
      <c r="A190" s="5" t="s">
        <v>17</v>
      </c>
      <c r="B190" s="6"/>
      <c r="C190" s="6"/>
      <c r="D190" s="6"/>
      <c r="E190" s="6"/>
      <c r="F190" s="7"/>
    </row>
    <row r="191" spans="1:6" x14ac:dyDescent="0.25">
      <c r="A191" s="8" t="s">
        <v>91</v>
      </c>
      <c r="B191" s="9">
        <v>0</v>
      </c>
      <c r="C191" s="31">
        <f t="shared" ref="C191" si="34">D191-B191</f>
        <v>0</v>
      </c>
      <c r="D191" s="9">
        <v>0</v>
      </c>
      <c r="E191" s="9">
        <v>25371.64</v>
      </c>
      <c r="F191" s="10"/>
    </row>
    <row r="192" spans="1:6" x14ac:dyDescent="0.25">
      <c r="A192" s="8" t="s">
        <v>74</v>
      </c>
      <c r="B192" s="9">
        <v>49000</v>
      </c>
      <c r="C192" s="31">
        <f t="shared" ref="C192" si="35">D192-B192</f>
        <v>0</v>
      </c>
      <c r="D192" s="9">
        <v>49000</v>
      </c>
      <c r="E192" s="9">
        <v>0</v>
      </c>
      <c r="F192" s="10">
        <f>E192/D192</f>
        <v>0</v>
      </c>
    </row>
    <row r="193" spans="1:6" x14ac:dyDescent="0.25">
      <c r="A193" s="11" t="s">
        <v>65</v>
      </c>
      <c r="B193" s="12">
        <f>SUM(B191:B192)</f>
        <v>49000</v>
      </c>
      <c r="C193" s="12">
        <f>SUM(C191:C192)</f>
        <v>0</v>
      </c>
      <c r="D193" s="12">
        <f>SUM(D191:D192)</f>
        <v>49000</v>
      </c>
      <c r="E193" s="12">
        <f>SUM(E191:E192)</f>
        <v>25371.64</v>
      </c>
      <c r="F193" s="13">
        <f>E193/D193</f>
        <v>0.51778857142857138</v>
      </c>
    </row>
    <row r="194" spans="1:6" x14ac:dyDescent="0.25">
      <c r="A194" s="5" t="s">
        <v>7</v>
      </c>
      <c r="B194" s="6"/>
      <c r="C194" s="6"/>
      <c r="D194" s="6"/>
      <c r="E194" s="6"/>
      <c r="F194" s="7"/>
    </row>
    <row r="195" spans="1:6" x14ac:dyDescent="0.25">
      <c r="A195" s="8" t="s">
        <v>9</v>
      </c>
      <c r="B195" s="9">
        <v>0</v>
      </c>
      <c r="C195" s="31">
        <f t="shared" ref="C195" si="36">D195-B195</f>
        <v>0</v>
      </c>
      <c r="D195" s="9">
        <v>0</v>
      </c>
      <c r="E195" s="9">
        <v>0</v>
      </c>
      <c r="F195" s="10"/>
    </row>
    <row r="196" spans="1:6" x14ac:dyDescent="0.25">
      <c r="A196" s="11" t="s">
        <v>63</v>
      </c>
      <c r="B196" s="12">
        <f>SUM(B195)</f>
        <v>0</v>
      </c>
      <c r="C196" s="12">
        <f>SUM(C195)</f>
        <v>0</v>
      </c>
      <c r="D196" s="12">
        <f>SUM(D195)</f>
        <v>0</v>
      </c>
      <c r="E196" s="12">
        <f>SUM(E195)</f>
        <v>0</v>
      </c>
      <c r="F196" s="13"/>
    </row>
    <row r="197" spans="1:6" x14ac:dyDescent="0.25">
      <c r="A197" s="14" t="s">
        <v>48</v>
      </c>
      <c r="B197" s="15">
        <f>SUM(B189+B193+B196)</f>
        <v>1164000</v>
      </c>
      <c r="C197" s="15">
        <f>SUM(C189+C193+C196)</f>
        <v>0</v>
      </c>
      <c r="D197" s="15">
        <f>SUM(D189+D193+D196)</f>
        <v>1164000</v>
      </c>
      <c r="E197" s="15">
        <f>SUM(E189+E193+E196)</f>
        <v>1075809.75</v>
      </c>
      <c r="F197" s="16">
        <f>E197/D197</f>
        <v>0.92423518041237118</v>
      </c>
    </row>
    <row r="198" spans="1:6" x14ac:dyDescent="0.25">
      <c r="A198" s="22"/>
      <c r="B198" s="9"/>
      <c r="C198" s="9"/>
      <c r="D198" s="9"/>
      <c r="E198" s="9"/>
      <c r="F198" s="10"/>
    </row>
    <row r="199" spans="1:6" x14ac:dyDescent="0.25">
      <c r="A199" s="2" t="s">
        <v>25</v>
      </c>
      <c r="B199" s="3"/>
      <c r="C199" s="3"/>
      <c r="D199" s="3"/>
      <c r="E199" s="3"/>
      <c r="F199" s="4"/>
    </row>
    <row r="200" spans="1:6" x14ac:dyDescent="0.25">
      <c r="A200" s="5" t="s">
        <v>97</v>
      </c>
      <c r="B200" s="6"/>
      <c r="C200" s="6"/>
      <c r="D200" s="6"/>
      <c r="E200" s="6"/>
      <c r="F200" s="7"/>
    </row>
    <row r="201" spans="1:6" x14ac:dyDescent="0.25">
      <c r="A201" s="8" t="s">
        <v>3</v>
      </c>
      <c r="B201" s="9">
        <v>0</v>
      </c>
      <c r="C201" s="31">
        <f t="shared" ref="C201:C202" si="37">D201-B201</f>
        <v>0</v>
      </c>
      <c r="D201" s="9">
        <v>0</v>
      </c>
      <c r="E201" s="9">
        <v>792</v>
      </c>
      <c r="F201" s="10"/>
    </row>
    <row r="202" spans="1:6" x14ac:dyDescent="0.25">
      <c r="A202" s="8" t="s">
        <v>15</v>
      </c>
      <c r="B202" s="9">
        <v>0</v>
      </c>
      <c r="C202" s="31">
        <f t="shared" si="37"/>
        <v>0</v>
      </c>
      <c r="D202" s="9">
        <v>0</v>
      </c>
      <c r="E202" s="9">
        <v>1307.3399999999999</v>
      </c>
      <c r="F202" s="10"/>
    </row>
    <row r="203" spans="1:6" x14ac:dyDescent="0.25">
      <c r="A203" s="11" t="s">
        <v>98</v>
      </c>
      <c r="B203" s="12">
        <f>SUM(B201:B202)</f>
        <v>0</v>
      </c>
      <c r="C203" s="12">
        <f>SUM(C201:C202)</f>
        <v>0</v>
      </c>
      <c r="D203" s="12">
        <f>SUM(D201:D202)</f>
        <v>0</v>
      </c>
      <c r="E203" s="12">
        <f>SUM(E201:E202)</f>
        <v>2099.34</v>
      </c>
      <c r="F203" s="13"/>
    </row>
    <row r="204" spans="1:6" x14ac:dyDescent="0.25">
      <c r="A204" s="14" t="s">
        <v>49</v>
      </c>
      <c r="B204" s="15">
        <f>SUM(B203)</f>
        <v>0</v>
      </c>
      <c r="C204" s="15">
        <f>SUM(C203)</f>
        <v>0</v>
      </c>
      <c r="D204" s="15">
        <f>SUM(D203)</f>
        <v>0</v>
      </c>
      <c r="E204" s="15">
        <f>SUM(E203)</f>
        <v>2099.34</v>
      </c>
      <c r="F204" s="16"/>
    </row>
    <row r="205" spans="1:6" x14ac:dyDescent="0.25">
      <c r="A205" s="32"/>
      <c r="B205" s="33"/>
      <c r="C205" s="33"/>
      <c r="D205" s="33"/>
      <c r="E205" s="33"/>
      <c r="F205" s="34"/>
    </row>
    <row r="206" spans="1:6" x14ac:dyDescent="0.25">
      <c r="A206" s="2" t="s">
        <v>114</v>
      </c>
      <c r="B206" s="3"/>
      <c r="C206" s="3"/>
      <c r="D206" s="3"/>
      <c r="E206" s="3"/>
      <c r="F206" s="4"/>
    </row>
    <row r="207" spans="1:6" x14ac:dyDescent="0.25">
      <c r="A207" s="5" t="s">
        <v>97</v>
      </c>
      <c r="B207" s="6"/>
      <c r="C207" s="6"/>
      <c r="D207" s="6"/>
      <c r="E207" s="6"/>
      <c r="F207" s="7"/>
    </row>
    <row r="208" spans="1:6" x14ac:dyDescent="0.25">
      <c r="A208" s="36" t="s">
        <v>84</v>
      </c>
      <c r="B208" s="31">
        <v>373578</v>
      </c>
      <c r="C208" s="31">
        <f t="shared" ref="C208:C209" si="38">D208-B208</f>
        <v>0</v>
      </c>
      <c r="D208" s="31">
        <v>373578</v>
      </c>
      <c r="E208" s="31">
        <v>262221.98</v>
      </c>
      <c r="F208" s="35">
        <f>E208/D208</f>
        <v>0.70192029509232334</v>
      </c>
    </row>
    <row r="209" spans="1:6" x14ac:dyDescent="0.25">
      <c r="A209" s="8" t="s">
        <v>3</v>
      </c>
      <c r="B209" s="9">
        <v>10000</v>
      </c>
      <c r="C209" s="31">
        <f t="shared" si="38"/>
        <v>0</v>
      </c>
      <c r="D209" s="9">
        <v>10000</v>
      </c>
      <c r="E209" s="9">
        <v>12237</v>
      </c>
      <c r="F209" s="10">
        <f>E209/D209</f>
        <v>1.2237</v>
      </c>
    </row>
    <row r="210" spans="1:6" x14ac:dyDescent="0.25">
      <c r="A210" s="11" t="s">
        <v>98</v>
      </c>
      <c r="B210" s="12">
        <f>SUM(B208:B209)</f>
        <v>383578</v>
      </c>
      <c r="C210" s="12">
        <f>SUM(C208:C209)</f>
        <v>0</v>
      </c>
      <c r="D210" s="12">
        <f>SUM(D208:D209)</f>
        <v>383578</v>
      </c>
      <c r="E210" s="12">
        <f>SUM(E208:E209)</f>
        <v>274458.98</v>
      </c>
      <c r="F210" s="10">
        <f>E210/D210</f>
        <v>0.71552325732966948</v>
      </c>
    </row>
    <row r="211" spans="1:6" x14ac:dyDescent="0.25">
      <c r="A211" s="5" t="s">
        <v>17</v>
      </c>
      <c r="B211" s="6"/>
      <c r="C211" s="6"/>
      <c r="D211" s="6"/>
      <c r="E211" s="6"/>
      <c r="F211" s="7"/>
    </row>
    <row r="212" spans="1:6" x14ac:dyDescent="0.25">
      <c r="A212" s="8" t="s">
        <v>91</v>
      </c>
      <c r="B212" s="9">
        <v>0</v>
      </c>
      <c r="C212" s="31">
        <f t="shared" ref="C212:C213" si="39">D212-B212</f>
        <v>0</v>
      </c>
      <c r="D212" s="9">
        <v>0</v>
      </c>
      <c r="E212" s="9">
        <v>221750</v>
      </c>
      <c r="F212" s="10"/>
    </row>
    <row r="213" spans="1:6" x14ac:dyDescent="0.25">
      <c r="A213" s="8" t="s">
        <v>105</v>
      </c>
      <c r="B213" s="9">
        <v>526422</v>
      </c>
      <c r="C213" s="31">
        <f t="shared" si="39"/>
        <v>0</v>
      </c>
      <c r="D213" s="9">
        <v>526422</v>
      </c>
      <c r="E213" s="9">
        <v>196309.4</v>
      </c>
      <c r="F213" s="10">
        <f>E213/D213</f>
        <v>0.37291260623606154</v>
      </c>
    </row>
    <row r="214" spans="1:6" x14ac:dyDescent="0.25">
      <c r="A214" s="11" t="s">
        <v>65</v>
      </c>
      <c r="B214" s="12">
        <f>SUM(B212:B213)</f>
        <v>526422</v>
      </c>
      <c r="C214" s="12">
        <f>SUM(C212:C213)</f>
        <v>0</v>
      </c>
      <c r="D214" s="12">
        <f>SUM(D212:D213)</f>
        <v>526422</v>
      </c>
      <c r="E214" s="12">
        <f>SUM(E212:E213)</f>
        <v>418059.4</v>
      </c>
      <c r="F214" s="13">
        <f>E214/D214</f>
        <v>0.79415260000531895</v>
      </c>
    </row>
    <row r="215" spans="1:6" x14ac:dyDescent="0.25">
      <c r="A215" s="14" t="s">
        <v>115</v>
      </c>
      <c r="B215" s="15">
        <f>SUM(B210+B214)</f>
        <v>910000</v>
      </c>
      <c r="C215" s="15">
        <f t="shared" ref="C215:E215" si="40">SUM(C210+C214)</f>
        <v>0</v>
      </c>
      <c r="D215" s="15">
        <f t="shared" si="40"/>
        <v>910000</v>
      </c>
      <c r="E215" s="15">
        <f t="shared" si="40"/>
        <v>692518.38</v>
      </c>
      <c r="F215" s="40">
        <f>E215/D215</f>
        <v>0.76100920879120881</v>
      </c>
    </row>
    <row r="216" spans="1:6" x14ac:dyDescent="0.25">
      <c r="A216" s="32"/>
      <c r="B216" s="33"/>
      <c r="C216" s="33"/>
      <c r="D216" s="33"/>
      <c r="E216" s="33"/>
      <c r="F216" s="34"/>
    </row>
    <row r="217" spans="1:6" x14ac:dyDescent="0.25">
      <c r="A217" s="2" t="s">
        <v>26</v>
      </c>
      <c r="B217" s="3"/>
      <c r="C217" s="3"/>
      <c r="D217" s="3"/>
      <c r="E217" s="3"/>
      <c r="F217" s="4"/>
    </row>
    <row r="218" spans="1:6" x14ac:dyDescent="0.25">
      <c r="A218" s="5" t="s">
        <v>97</v>
      </c>
      <c r="B218" s="6"/>
      <c r="C218" s="6"/>
      <c r="D218" s="6"/>
      <c r="E218" s="6"/>
      <c r="F218" s="7"/>
    </row>
    <row r="219" spans="1:6" x14ac:dyDescent="0.25">
      <c r="A219" s="8" t="s">
        <v>3</v>
      </c>
      <c r="B219" s="9">
        <v>0</v>
      </c>
      <c r="C219" s="31">
        <f t="shared" ref="C219:C220" si="41">D219-B219</f>
        <v>0</v>
      </c>
      <c r="D219" s="9">
        <v>0</v>
      </c>
      <c r="E219" s="9">
        <v>0</v>
      </c>
      <c r="F219" s="10"/>
    </row>
    <row r="220" spans="1:6" x14ac:dyDescent="0.25">
      <c r="A220" s="8" t="s">
        <v>5</v>
      </c>
      <c r="B220" s="9">
        <v>0</v>
      </c>
      <c r="C220" s="31">
        <f t="shared" si="41"/>
        <v>0</v>
      </c>
      <c r="D220" s="9">
        <v>0</v>
      </c>
      <c r="E220" s="9">
        <v>50898.1</v>
      </c>
      <c r="F220" s="10"/>
    </row>
    <row r="221" spans="1:6" x14ac:dyDescent="0.25">
      <c r="A221" s="11" t="s">
        <v>98</v>
      </c>
      <c r="B221" s="12">
        <f>SUM(B219:B220)</f>
        <v>0</v>
      </c>
      <c r="C221" s="12">
        <f>SUM(C219:C220)</f>
        <v>0</v>
      </c>
      <c r="D221" s="12">
        <f>SUM(D219:D220)</f>
        <v>0</v>
      </c>
      <c r="E221" s="12">
        <f>SUM(E219:E220)</f>
        <v>50898.1</v>
      </c>
      <c r="F221" s="13"/>
    </row>
    <row r="222" spans="1:6" x14ac:dyDescent="0.25">
      <c r="A222" s="5" t="s">
        <v>17</v>
      </c>
      <c r="B222" s="6"/>
      <c r="C222" s="6"/>
      <c r="D222" s="6"/>
      <c r="E222" s="6"/>
      <c r="F222" s="7"/>
    </row>
    <row r="223" spans="1:6" x14ac:dyDescent="0.25">
      <c r="A223" s="8" t="s">
        <v>75</v>
      </c>
      <c r="B223" s="9">
        <v>2500000</v>
      </c>
      <c r="C223" s="31">
        <f t="shared" ref="C223:C226" si="42">D223-B223</f>
        <v>1210121.8799999999</v>
      </c>
      <c r="D223" s="9">
        <v>3710121.88</v>
      </c>
      <c r="E223" s="9">
        <v>4216852.2</v>
      </c>
      <c r="F223" s="10">
        <f t="shared" ref="F223:F231" si="43">E223/D223</f>
        <v>1.1365805050048654</v>
      </c>
    </row>
    <row r="224" spans="1:6" x14ac:dyDescent="0.25">
      <c r="A224" s="8" t="s">
        <v>93</v>
      </c>
      <c r="B224" s="9">
        <v>16000</v>
      </c>
      <c r="C224" s="31">
        <f t="shared" si="42"/>
        <v>0</v>
      </c>
      <c r="D224" s="9">
        <v>16000</v>
      </c>
      <c r="E224" s="9">
        <v>20000</v>
      </c>
      <c r="F224" s="10">
        <f t="shared" si="43"/>
        <v>1.25</v>
      </c>
    </row>
    <row r="225" spans="1:6" x14ac:dyDescent="0.25">
      <c r="A225" s="8" t="s">
        <v>74</v>
      </c>
      <c r="B225" s="9">
        <v>43000</v>
      </c>
      <c r="C225" s="31">
        <f t="shared" si="42"/>
        <v>0</v>
      </c>
      <c r="D225" s="9">
        <v>43000</v>
      </c>
      <c r="E225" s="9">
        <v>35500</v>
      </c>
      <c r="F225" s="10">
        <f t="shared" si="43"/>
        <v>0.82558139534883723</v>
      </c>
    </row>
    <row r="226" spans="1:6" x14ac:dyDescent="0.25">
      <c r="A226" s="8" t="s">
        <v>77</v>
      </c>
      <c r="B226" s="9">
        <v>0</v>
      </c>
      <c r="C226" s="31">
        <f t="shared" si="42"/>
        <v>0</v>
      </c>
      <c r="D226" s="9">
        <v>0</v>
      </c>
      <c r="E226" s="9">
        <v>0</v>
      </c>
      <c r="F226" s="10"/>
    </row>
    <row r="227" spans="1:6" x14ac:dyDescent="0.25">
      <c r="A227" s="11" t="s">
        <v>65</v>
      </c>
      <c r="B227" s="12">
        <f>SUM(B223:B226)</f>
        <v>2559000</v>
      </c>
      <c r="C227" s="12">
        <f>SUM(C223:C226)</f>
        <v>1210121.8799999999</v>
      </c>
      <c r="D227" s="12">
        <f>SUM(D223:D226)</f>
        <v>3769121.88</v>
      </c>
      <c r="E227" s="12">
        <f>SUM(E223:E226)</f>
        <v>4272352.2</v>
      </c>
      <c r="F227" s="13">
        <f t="shared" si="43"/>
        <v>1.1335139419795044</v>
      </c>
    </row>
    <row r="228" spans="1:6" x14ac:dyDescent="0.25">
      <c r="A228" s="5" t="s">
        <v>7</v>
      </c>
      <c r="B228" s="6"/>
      <c r="C228" s="6"/>
      <c r="D228" s="6"/>
      <c r="E228" s="6"/>
      <c r="F228" s="7"/>
    </row>
    <row r="229" spans="1:6" x14ac:dyDescent="0.25">
      <c r="A229" s="8" t="s">
        <v>107</v>
      </c>
      <c r="B229" s="9">
        <v>0</v>
      </c>
      <c r="C229" s="31">
        <f t="shared" ref="C229" si="44">D229-B229</f>
        <v>0</v>
      </c>
      <c r="D229" s="9">
        <v>0</v>
      </c>
      <c r="E229" s="9">
        <v>0</v>
      </c>
      <c r="F229" s="10"/>
    </row>
    <row r="230" spans="1:6" x14ac:dyDescent="0.25">
      <c r="A230" s="11" t="s">
        <v>63</v>
      </c>
      <c r="B230" s="12">
        <f>SUM(B229)</f>
        <v>0</v>
      </c>
      <c r="C230" s="12">
        <f>SUM(C229)</f>
        <v>0</v>
      </c>
      <c r="D230" s="12">
        <f>SUM(D229)</f>
        <v>0</v>
      </c>
      <c r="E230" s="12">
        <f>SUM(E229)</f>
        <v>0</v>
      </c>
      <c r="F230" s="13"/>
    </row>
    <row r="231" spans="1:6" x14ac:dyDescent="0.25">
      <c r="A231" s="14" t="s">
        <v>50</v>
      </c>
      <c r="B231" s="15">
        <f>SUM(B221+B227+B230)</f>
        <v>2559000</v>
      </c>
      <c r="C231" s="15">
        <f>SUM(C221+C227+C230)</f>
        <v>1210121.8799999999</v>
      </c>
      <c r="D231" s="15">
        <f>SUM(D221+D227+D230)</f>
        <v>3769121.88</v>
      </c>
      <c r="E231" s="15">
        <f>SUM(E221+E227+E230)</f>
        <v>4323250.3</v>
      </c>
      <c r="F231" s="16">
        <f t="shared" si="43"/>
        <v>1.1470179096463711</v>
      </c>
    </row>
    <row r="232" spans="1:6" x14ac:dyDescent="0.25">
      <c r="A232" s="32"/>
      <c r="B232" s="33"/>
      <c r="C232" s="33"/>
      <c r="D232" s="33"/>
      <c r="E232" s="33"/>
      <c r="F232" s="34"/>
    </row>
    <row r="233" spans="1:6" x14ac:dyDescent="0.25">
      <c r="A233" s="2" t="s">
        <v>116</v>
      </c>
      <c r="B233" s="3"/>
      <c r="C233" s="3"/>
      <c r="D233" s="3"/>
      <c r="E233" s="3"/>
      <c r="F233" s="4"/>
    </row>
    <row r="234" spans="1:6" x14ac:dyDescent="0.25">
      <c r="A234" s="5" t="s">
        <v>97</v>
      </c>
      <c r="B234" s="6"/>
      <c r="C234" s="6"/>
      <c r="D234" s="6"/>
      <c r="E234" s="6"/>
      <c r="F234" s="7"/>
    </row>
    <row r="235" spans="1:6" x14ac:dyDescent="0.25">
      <c r="A235" s="8" t="s">
        <v>5</v>
      </c>
      <c r="B235" s="9">
        <v>0</v>
      </c>
      <c r="C235" s="31">
        <f t="shared" ref="C235" si="45">D235-B235</f>
        <v>0</v>
      </c>
      <c r="D235" s="9">
        <v>0</v>
      </c>
      <c r="E235" s="9">
        <v>42.83</v>
      </c>
      <c r="F235" s="10"/>
    </row>
    <row r="236" spans="1:6" x14ac:dyDescent="0.25">
      <c r="A236" s="11" t="s">
        <v>98</v>
      </c>
      <c r="B236" s="12">
        <f>SUM(B235)</f>
        <v>0</v>
      </c>
      <c r="C236" s="12">
        <f t="shared" ref="C236:E237" si="46">SUM(C235)</f>
        <v>0</v>
      </c>
      <c r="D236" s="12">
        <f t="shared" si="46"/>
        <v>0</v>
      </c>
      <c r="E236" s="12">
        <f t="shared" si="46"/>
        <v>42.83</v>
      </c>
      <c r="F236" s="13"/>
    </row>
    <row r="237" spans="1:6" x14ac:dyDescent="0.25">
      <c r="A237" s="14" t="s">
        <v>117</v>
      </c>
      <c r="B237" s="15">
        <f>SUM(B236)</f>
        <v>0</v>
      </c>
      <c r="C237" s="15">
        <f t="shared" si="46"/>
        <v>0</v>
      </c>
      <c r="D237" s="15">
        <f t="shared" si="46"/>
        <v>0</v>
      </c>
      <c r="E237" s="15">
        <f t="shared" si="46"/>
        <v>42.83</v>
      </c>
      <c r="F237" s="16"/>
    </row>
    <row r="238" spans="1:6" x14ac:dyDescent="0.25">
      <c r="A238" s="32"/>
      <c r="B238" s="33"/>
      <c r="C238" s="33"/>
      <c r="D238" s="33"/>
      <c r="E238" s="33"/>
      <c r="F238" s="34"/>
    </row>
    <row r="239" spans="1:6" x14ac:dyDescent="0.25">
      <c r="A239" s="2" t="s">
        <v>27</v>
      </c>
      <c r="B239" s="3"/>
      <c r="C239" s="3"/>
      <c r="D239" s="3"/>
      <c r="E239" s="3"/>
      <c r="F239" s="4"/>
    </row>
    <row r="240" spans="1:6" x14ac:dyDescent="0.25">
      <c r="A240" s="5" t="s">
        <v>97</v>
      </c>
      <c r="B240" s="6"/>
      <c r="C240" s="6"/>
      <c r="D240" s="6"/>
      <c r="E240" s="6"/>
      <c r="F240" s="7"/>
    </row>
    <row r="241" spans="1:6" x14ac:dyDescent="0.25">
      <c r="A241" s="8" t="s">
        <v>5</v>
      </c>
      <c r="B241" s="9">
        <v>0</v>
      </c>
      <c r="C241" s="31">
        <f t="shared" ref="C241" si="47">D241-B241</f>
        <v>0</v>
      </c>
      <c r="D241" s="9">
        <v>0</v>
      </c>
      <c r="E241" s="9">
        <v>253.79</v>
      </c>
      <c r="F241" s="10"/>
    </row>
    <row r="242" spans="1:6" x14ac:dyDescent="0.25">
      <c r="A242" s="11" t="s">
        <v>98</v>
      </c>
      <c r="B242" s="12">
        <f t="shared" ref="B242:E243" si="48">SUM(B241)</f>
        <v>0</v>
      </c>
      <c r="C242" s="12">
        <f t="shared" si="48"/>
        <v>0</v>
      </c>
      <c r="D242" s="12">
        <f t="shared" si="48"/>
        <v>0</v>
      </c>
      <c r="E242" s="12">
        <f t="shared" si="48"/>
        <v>253.79</v>
      </c>
      <c r="F242" s="13"/>
    </row>
    <row r="243" spans="1:6" x14ac:dyDescent="0.25">
      <c r="A243" s="14" t="s">
        <v>51</v>
      </c>
      <c r="B243" s="15">
        <f t="shared" si="48"/>
        <v>0</v>
      </c>
      <c r="C243" s="15">
        <f t="shared" si="48"/>
        <v>0</v>
      </c>
      <c r="D243" s="15">
        <f t="shared" si="48"/>
        <v>0</v>
      </c>
      <c r="E243" s="15">
        <f t="shared" si="48"/>
        <v>253.79</v>
      </c>
      <c r="F243" s="16"/>
    </row>
    <row r="244" spans="1:6" x14ac:dyDescent="0.25">
      <c r="A244" s="32"/>
      <c r="B244" s="33"/>
      <c r="C244" s="33"/>
      <c r="D244" s="33"/>
      <c r="E244" s="33"/>
      <c r="F244" s="34"/>
    </row>
    <row r="245" spans="1:6" x14ac:dyDescent="0.25">
      <c r="A245" s="2" t="s">
        <v>118</v>
      </c>
      <c r="B245" s="3"/>
      <c r="C245" s="3"/>
      <c r="D245" s="3"/>
      <c r="E245" s="3"/>
      <c r="F245" s="4"/>
    </row>
    <row r="246" spans="1:6" x14ac:dyDescent="0.25">
      <c r="A246" s="5" t="s">
        <v>97</v>
      </c>
      <c r="B246" s="6"/>
      <c r="C246" s="6"/>
      <c r="D246" s="6"/>
      <c r="E246" s="6"/>
      <c r="F246" s="7"/>
    </row>
    <row r="247" spans="1:6" x14ac:dyDescent="0.25">
      <c r="A247" s="8" t="s">
        <v>5</v>
      </c>
      <c r="B247" s="9">
        <v>0</v>
      </c>
      <c r="C247" s="31">
        <f t="shared" ref="C247" si="49">D247-B247</f>
        <v>0</v>
      </c>
      <c r="D247" s="9">
        <v>0</v>
      </c>
      <c r="E247" s="9">
        <v>200</v>
      </c>
      <c r="F247" s="10"/>
    </row>
    <row r="248" spans="1:6" x14ac:dyDescent="0.25">
      <c r="A248" s="11" t="s">
        <v>98</v>
      </c>
      <c r="B248" s="12">
        <f t="shared" ref="B248:E248" si="50">SUM(B247)</f>
        <v>0</v>
      </c>
      <c r="C248" s="12">
        <f t="shared" si="50"/>
        <v>0</v>
      </c>
      <c r="D248" s="12">
        <f t="shared" si="50"/>
        <v>0</v>
      </c>
      <c r="E248" s="12">
        <f t="shared" si="50"/>
        <v>200</v>
      </c>
      <c r="F248" s="13"/>
    </row>
    <row r="249" spans="1:6" x14ac:dyDescent="0.25">
      <c r="A249" s="14" t="s">
        <v>119</v>
      </c>
      <c r="B249" s="15">
        <f t="shared" ref="B249:E249" si="51">SUM(B248)</f>
        <v>0</v>
      </c>
      <c r="C249" s="15">
        <f t="shared" si="51"/>
        <v>0</v>
      </c>
      <c r="D249" s="15">
        <f t="shared" si="51"/>
        <v>0</v>
      </c>
      <c r="E249" s="15">
        <f t="shared" si="51"/>
        <v>200</v>
      </c>
      <c r="F249" s="16"/>
    </row>
    <row r="250" spans="1:6" x14ac:dyDescent="0.25">
      <c r="A250" s="32"/>
      <c r="B250" s="33"/>
      <c r="C250" s="33"/>
      <c r="D250" s="33"/>
      <c r="E250" s="33"/>
      <c r="F250" s="34"/>
    </row>
    <row r="251" spans="1:6" x14ac:dyDescent="0.25">
      <c r="A251" s="2" t="s">
        <v>120</v>
      </c>
      <c r="B251" s="3"/>
      <c r="C251" s="3"/>
      <c r="D251" s="3"/>
      <c r="E251" s="3"/>
      <c r="F251" s="4"/>
    </row>
    <row r="252" spans="1:6" x14ac:dyDescent="0.25">
      <c r="A252" s="5" t="s">
        <v>97</v>
      </c>
      <c r="B252" s="6"/>
      <c r="C252" s="6"/>
      <c r="D252" s="6"/>
      <c r="E252" s="6"/>
      <c r="F252" s="7"/>
    </row>
    <row r="253" spans="1:6" x14ac:dyDescent="0.25">
      <c r="A253" s="36" t="s">
        <v>84</v>
      </c>
      <c r="B253" s="31">
        <v>59839169.590000004</v>
      </c>
      <c r="C253" s="31">
        <f t="shared" ref="C253:C257" si="52">D253-B253</f>
        <v>0</v>
      </c>
      <c r="D253" s="31">
        <v>59839169.590000004</v>
      </c>
      <c r="E253" s="31">
        <v>1227623.68</v>
      </c>
      <c r="F253" s="35">
        <f>E253/D253</f>
        <v>2.0515386299831836E-2</v>
      </c>
    </row>
    <row r="254" spans="1:6" x14ac:dyDescent="0.25">
      <c r="A254" s="8" t="s">
        <v>3</v>
      </c>
      <c r="B254" s="9">
        <v>16482.150000000001</v>
      </c>
      <c r="C254" s="31">
        <f t="shared" si="52"/>
        <v>0</v>
      </c>
      <c r="D254" s="9">
        <v>16482.150000000001</v>
      </c>
      <c r="E254" s="9">
        <v>0</v>
      </c>
      <c r="F254" s="10">
        <f>E254/D254</f>
        <v>0</v>
      </c>
    </row>
    <row r="255" spans="1:6" x14ac:dyDescent="0.25">
      <c r="A255" s="8" t="s">
        <v>15</v>
      </c>
      <c r="B255" s="9">
        <v>0</v>
      </c>
      <c r="C255" s="31">
        <f t="shared" si="52"/>
        <v>0</v>
      </c>
      <c r="D255" s="9">
        <v>0</v>
      </c>
      <c r="E255" s="9">
        <v>505.95</v>
      </c>
      <c r="F255" s="10"/>
    </row>
    <row r="256" spans="1:6" x14ac:dyDescent="0.25">
      <c r="A256" s="8" t="s">
        <v>5</v>
      </c>
      <c r="B256" s="9">
        <v>0</v>
      </c>
      <c r="C256" s="31">
        <f t="shared" si="52"/>
        <v>0</v>
      </c>
      <c r="D256" s="9">
        <v>0</v>
      </c>
      <c r="E256" s="9">
        <v>21981.08</v>
      </c>
      <c r="F256" s="10"/>
    </row>
    <row r="257" spans="1:6" x14ac:dyDescent="0.25">
      <c r="A257" s="8" t="s">
        <v>6</v>
      </c>
      <c r="B257" s="9">
        <v>136650</v>
      </c>
      <c r="C257" s="31">
        <f t="shared" si="52"/>
        <v>21281.510000000009</v>
      </c>
      <c r="D257" s="9">
        <v>157931.51</v>
      </c>
      <c r="E257" s="9">
        <v>24954.959999999999</v>
      </c>
      <c r="F257" s="35">
        <f>E257/D257</f>
        <v>0.15801127969966219</v>
      </c>
    </row>
    <row r="258" spans="1:6" x14ac:dyDescent="0.25">
      <c r="A258" s="11" t="s">
        <v>98</v>
      </c>
      <c r="B258" s="12">
        <f>SUM(B253:B257)</f>
        <v>59992301.740000002</v>
      </c>
      <c r="C258" s="12">
        <f>SUM(C253:C257)</f>
        <v>21281.510000000009</v>
      </c>
      <c r="D258" s="12">
        <f>SUM(D253:D257)</f>
        <v>60013583.25</v>
      </c>
      <c r="E258" s="12">
        <f>SUM(E253:E257)</f>
        <v>1275065.67</v>
      </c>
      <c r="F258" s="13">
        <f>E258/D258</f>
        <v>2.124628460674359E-2</v>
      </c>
    </row>
    <row r="259" spans="1:6" x14ac:dyDescent="0.25">
      <c r="A259" s="5" t="s">
        <v>17</v>
      </c>
      <c r="B259" s="6"/>
      <c r="C259" s="6"/>
      <c r="D259" s="6"/>
      <c r="E259" s="6"/>
      <c r="F259" s="7"/>
    </row>
    <row r="260" spans="1:6" ht="15" customHeight="1" x14ac:dyDescent="0.25">
      <c r="A260" s="8" t="s">
        <v>76</v>
      </c>
      <c r="B260" s="9">
        <v>0</v>
      </c>
      <c r="C260" s="31">
        <f t="shared" ref="C260:C264" si="53">D260-B260</f>
        <v>0</v>
      </c>
      <c r="D260" s="9">
        <v>0</v>
      </c>
      <c r="E260" s="9">
        <v>0</v>
      </c>
      <c r="F260" s="10"/>
    </row>
    <row r="261" spans="1:6" x14ac:dyDescent="0.25">
      <c r="A261" s="8" t="s">
        <v>99</v>
      </c>
      <c r="B261" s="9">
        <v>0</v>
      </c>
      <c r="C261" s="31">
        <f t="shared" si="53"/>
        <v>0</v>
      </c>
      <c r="D261" s="9">
        <v>0</v>
      </c>
      <c r="E261" s="9">
        <v>0</v>
      </c>
      <c r="F261" s="10"/>
    </row>
    <row r="262" spans="1:6" x14ac:dyDescent="0.25">
      <c r="A262" s="8" t="s">
        <v>93</v>
      </c>
      <c r="B262" s="9">
        <v>218896401.53</v>
      </c>
      <c r="C262" s="31">
        <f t="shared" si="53"/>
        <v>0</v>
      </c>
      <c r="D262" s="9">
        <v>218896401.53</v>
      </c>
      <c r="E262" s="9">
        <v>229023191.09999999</v>
      </c>
      <c r="F262" s="10">
        <f>E262/D262</f>
        <v>1.04626293305517</v>
      </c>
    </row>
    <row r="263" spans="1:6" x14ac:dyDescent="0.25">
      <c r="A263" s="8" t="s">
        <v>74</v>
      </c>
      <c r="B263" s="9">
        <v>2000000</v>
      </c>
      <c r="C263" s="31">
        <f t="shared" si="53"/>
        <v>0</v>
      </c>
      <c r="D263" s="9">
        <v>2000000</v>
      </c>
      <c r="E263" s="9">
        <v>2000000</v>
      </c>
      <c r="F263" s="10">
        <f>E263/D263</f>
        <v>1</v>
      </c>
    </row>
    <row r="264" spans="1:6" x14ac:dyDescent="0.25">
      <c r="A264" s="8" t="s">
        <v>83</v>
      </c>
      <c r="B264" s="9">
        <v>0</v>
      </c>
      <c r="C264" s="31">
        <f t="shared" si="53"/>
        <v>8000</v>
      </c>
      <c r="D264" s="9">
        <v>8000</v>
      </c>
      <c r="E264" s="9">
        <v>8000</v>
      </c>
      <c r="F264" s="10">
        <f>E264/D264</f>
        <v>1</v>
      </c>
    </row>
    <row r="265" spans="1:6" x14ac:dyDescent="0.25">
      <c r="A265" s="11" t="s">
        <v>65</v>
      </c>
      <c r="B265" s="12">
        <f>SUM(B260:B264)</f>
        <v>220896401.53</v>
      </c>
      <c r="C265" s="12">
        <f>SUM(C260:C264)</f>
        <v>8000</v>
      </c>
      <c r="D265" s="12">
        <f>SUM(D260:D264)</f>
        <v>220904401.53</v>
      </c>
      <c r="E265" s="12">
        <f>SUM(E260:E264)</f>
        <v>231031191.09999999</v>
      </c>
      <c r="F265" s="13">
        <f>E265/D265</f>
        <v>1.0458424073937012</v>
      </c>
    </row>
    <row r="266" spans="1:6" x14ac:dyDescent="0.25">
      <c r="A266" s="5" t="s">
        <v>7</v>
      </c>
      <c r="B266" s="6"/>
      <c r="C266" s="6"/>
      <c r="D266" s="6"/>
      <c r="E266" s="6"/>
      <c r="F266" s="7"/>
    </row>
    <row r="267" spans="1:6" x14ac:dyDescent="0.25">
      <c r="A267" s="8" t="s">
        <v>87</v>
      </c>
      <c r="B267" s="9">
        <v>15000</v>
      </c>
      <c r="C267" s="31">
        <f t="shared" ref="C267" si="54">D267-B267</f>
        <v>0</v>
      </c>
      <c r="D267" s="9">
        <v>15000</v>
      </c>
      <c r="E267" s="9">
        <v>624234.9</v>
      </c>
      <c r="F267" s="10">
        <f>E267/D267</f>
        <v>41.615659999999998</v>
      </c>
    </row>
    <row r="268" spans="1:6" x14ac:dyDescent="0.25">
      <c r="A268" s="11" t="s">
        <v>63</v>
      </c>
      <c r="B268" s="12">
        <f>SUM(B267:B267)</f>
        <v>15000</v>
      </c>
      <c r="C268" s="12">
        <f>SUM(C267:C267)</f>
        <v>0</v>
      </c>
      <c r="D268" s="12">
        <f>SUM(D267:D267)</f>
        <v>15000</v>
      </c>
      <c r="E268" s="12">
        <f>SUM(E267:E267)</f>
        <v>624234.9</v>
      </c>
      <c r="F268" s="10">
        <f>E268/D268</f>
        <v>41.615659999999998</v>
      </c>
    </row>
    <row r="269" spans="1:6" x14ac:dyDescent="0.25">
      <c r="A269" s="5" t="s">
        <v>22</v>
      </c>
      <c r="B269" s="6"/>
      <c r="C269" s="6"/>
      <c r="D269" s="6"/>
      <c r="E269" s="6"/>
      <c r="F269" s="7"/>
    </row>
    <row r="270" spans="1:6" x14ac:dyDescent="0.25">
      <c r="A270" s="8" t="s">
        <v>108</v>
      </c>
      <c r="B270" s="9">
        <v>0</v>
      </c>
      <c r="C270" s="31">
        <f t="shared" ref="C270" si="55">D270-B270</f>
        <v>0</v>
      </c>
      <c r="D270" s="9">
        <v>0</v>
      </c>
      <c r="E270" s="9">
        <v>200000</v>
      </c>
      <c r="F270" s="10"/>
    </row>
    <row r="271" spans="1:6" x14ac:dyDescent="0.25">
      <c r="A271" s="8" t="s">
        <v>80</v>
      </c>
      <c r="B271" s="9">
        <v>8483456.4700000007</v>
      </c>
      <c r="C271" s="31">
        <f t="shared" ref="C271" si="56">D271-B271</f>
        <v>0</v>
      </c>
      <c r="D271" s="9">
        <v>8483456.4700000007</v>
      </c>
      <c r="E271" s="9">
        <v>8483456.4700000007</v>
      </c>
      <c r="F271" s="10">
        <f>E271/D271</f>
        <v>1</v>
      </c>
    </row>
    <row r="272" spans="1:6" x14ac:dyDescent="0.25">
      <c r="A272" s="11" t="s">
        <v>66</v>
      </c>
      <c r="B272" s="12">
        <f>SUM(B271:B271)</f>
        <v>8483456.4700000007</v>
      </c>
      <c r="C272" s="12">
        <f>SUM(C271:C271)</f>
        <v>0</v>
      </c>
      <c r="D272" s="12">
        <f>SUM(D271:D271)</f>
        <v>8483456.4700000007</v>
      </c>
      <c r="E272" s="12">
        <f>SUM(E270:E271)</f>
        <v>8683456.4700000007</v>
      </c>
      <c r="F272" s="13">
        <f>E272/D272</f>
        <v>1.0235752963084397</v>
      </c>
    </row>
    <row r="273" spans="1:6" x14ac:dyDescent="0.25">
      <c r="A273" s="5" t="s">
        <v>11</v>
      </c>
      <c r="B273" s="6"/>
      <c r="C273" s="6"/>
      <c r="D273" s="6"/>
      <c r="E273" s="6"/>
      <c r="F273" s="7"/>
    </row>
    <row r="274" spans="1:6" x14ac:dyDescent="0.25">
      <c r="A274" s="8" t="s">
        <v>100</v>
      </c>
      <c r="B274" s="9">
        <v>139682.18</v>
      </c>
      <c r="C274" s="31">
        <f t="shared" ref="C274" si="57">D274-B274</f>
        <v>0</v>
      </c>
      <c r="D274" s="9">
        <v>139682.18</v>
      </c>
      <c r="E274" s="9">
        <v>52100</v>
      </c>
      <c r="F274" s="10">
        <f>E274/D274</f>
        <v>0.37298959681184818</v>
      </c>
    </row>
    <row r="275" spans="1:6" x14ac:dyDescent="0.25">
      <c r="A275" s="11" t="s">
        <v>64</v>
      </c>
      <c r="B275" s="12">
        <f>SUM(B274)</f>
        <v>139682.18</v>
      </c>
      <c r="C275" s="12">
        <f>SUM(C274)</f>
        <v>0</v>
      </c>
      <c r="D275" s="12">
        <f>SUM(D274)</f>
        <v>139682.18</v>
      </c>
      <c r="E275" s="12">
        <f>SUM(E274)</f>
        <v>52100</v>
      </c>
      <c r="F275" s="13">
        <f>E275/D275</f>
        <v>0.37298959681184818</v>
      </c>
    </row>
    <row r="276" spans="1:6" x14ac:dyDescent="0.25">
      <c r="A276" s="14" t="s">
        <v>121</v>
      </c>
      <c r="B276" s="15">
        <f>SUM(B258+B265+B268+B272+B275)</f>
        <v>289526841.92000002</v>
      </c>
      <c r="C276" s="15">
        <f>SUM(C258+C265+C268+C272+C275)</f>
        <v>29281.510000000009</v>
      </c>
      <c r="D276" s="15">
        <f>SUM(D258+D265+D268+D272+D275)</f>
        <v>289556123.43000001</v>
      </c>
      <c r="E276" s="15">
        <f>SUM(E258+E265+E268+E272+E275)</f>
        <v>241666048.13999999</v>
      </c>
      <c r="F276" s="16">
        <f>E276/D276</f>
        <v>0.83460865989395172</v>
      </c>
    </row>
    <row r="277" spans="1:6" ht="15" customHeight="1" x14ac:dyDescent="0.25">
      <c r="A277" s="22"/>
      <c r="B277" s="9"/>
      <c r="C277" s="9"/>
      <c r="D277" s="9"/>
      <c r="E277" s="9"/>
      <c r="F277" s="10"/>
    </row>
    <row r="278" spans="1:6" ht="15" customHeight="1" x14ac:dyDescent="0.25">
      <c r="A278" s="2" t="s">
        <v>28</v>
      </c>
      <c r="B278" s="3"/>
      <c r="C278" s="3"/>
      <c r="D278" s="3"/>
      <c r="E278" s="3"/>
      <c r="F278" s="4"/>
    </row>
    <row r="279" spans="1:6" ht="15" customHeight="1" x14ac:dyDescent="0.25">
      <c r="A279" s="5" t="s">
        <v>97</v>
      </c>
      <c r="B279" s="6"/>
      <c r="C279" s="6"/>
      <c r="D279" s="6"/>
      <c r="E279" s="6"/>
      <c r="F279" s="7"/>
    </row>
    <row r="280" spans="1:6" ht="15" customHeight="1" x14ac:dyDescent="0.25">
      <c r="A280" s="8" t="s">
        <v>3</v>
      </c>
      <c r="B280" s="9">
        <v>60000</v>
      </c>
      <c r="C280" s="31">
        <f t="shared" ref="C280:C283" si="58">D280-B280</f>
        <v>0</v>
      </c>
      <c r="D280" s="9">
        <v>60000</v>
      </c>
      <c r="E280" s="9">
        <v>48014.51</v>
      </c>
      <c r="F280" s="10">
        <f>E280/D280</f>
        <v>0.80024183333333332</v>
      </c>
    </row>
    <row r="281" spans="1:6" ht="15" customHeight="1" x14ac:dyDescent="0.25">
      <c r="A281" s="8" t="s">
        <v>15</v>
      </c>
      <c r="B281" s="9">
        <v>0</v>
      </c>
      <c r="C281" s="31">
        <f t="shared" si="58"/>
        <v>0</v>
      </c>
      <c r="D281" s="9">
        <v>0</v>
      </c>
      <c r="E281" s="9">
        <v>1561.15</v>
      </c>
      <c r="F281" s="10"/>
    </row>
    <row r="282" spans="1:6" ht="15" customHeight="1" x14ac:dyDescent="0.25">
      <c r="A282" s="8" t="s">
        <v>5</v>
      </c>
      <c r="B282" s="9">
        <v>0</v>
      </c>
      <c r="C282" s="31">
        <f t="shared" si="58"/>
        <v>0</v>
      </c>
      <c r="D282" s="9">
        <v>0</v>
      </c>
      <c r="E282" s="9">
        <v>193125.19</v>
      </c>
      <c r="F282" s="10"/>
    </row>
    <row r="283" spans="1:6" ht="15" customHeight="1" x14ac:dyDescent="0.25">
      <c r="A283" s="8" t="s">
        <v>6</v>
      </c>
      <c r="B283" s="9">
        <v>10000</v>
      </c>
      <c r="C283" s="31">
        <f t="shared" si="58"/>
        <v>0</v>
      </c>
      <c r="D283" s="9">
        <v>10000</v>
      </c>
      <c r="E283" s="9">
        <v>15440</v>
      </c>
      <c r="F283" s="10">
        <f>E283/D283</f>
        <v>1.544</v>
      </c>
    </row>
    <row r="284" spans="1:6" ht="15" customHeight="1" x14ac:dyDescent="0.25">
      <c r="A284" s="11" t="s">
        <v>62</v>
      </c>
      <c r="B284" s="12">
        <f>SUM(B280:B283)</f>
        <v>70000</v>
      </c>
      <c r="C284" s="12">
        <f>SUM(C280:C283)</f>
        <v>0</v>
      </c>
      <c r="D284" s="12">
        <f>SUM(D280:D283)</f>
        <v>70000</v>
      </c>
      <c r="E284" s="12">
        <f>SUM(E280:E283)</f>
        <v>258140.85</v>
      </c>
      <c r="F284" s="13">
        <f>E284/D284</f>
        <v>3.6877264285714286</v>
      </c>
    </row>
    <row r="285" spans="1:6" ht="15" customHeight="1" x14ac:dyDescent="0.25">
      <c r="A285" s="5" t="s">
        <v>7</v>
      </c>
      <c r="B285" s="6"/>
      <c r="C285" s="6"/>
      <c r="D285" s="6"/>
      <c r="E285" s="6"/>
      <c r="F285" s="7"/>
    </row>
    <row r="286" spans="1:6" ht="15" customHeight="1" x14ac:dyDescent="0.25">
      <c r="A286" s="8" t="s">
        <v>9</v>
      </c>
      <c r="B286" s="9">
        <v>46000</v>
      </c>
      <c r="C286" s="31">
        <f t="shared" ref="C286" si="59">D286-B286</f>
        <v>0</v>
      </c>
      <c r="D286" s="9">
        <v>46000</v>
      </c>
      <c r="E286" s="9">
        <v>80384.94</v>
      </c>
      <c r="F286" s="10">
        <f>E286/D286</f>
        <v>1.7474986956521739</v>
      </c>
    </row>
    <row r="287" spans="1:6" ht="15" customHeight="1" x14ac:dyDescent="0.25">
      <c r="A287" s="11" t="s">
        <v>63</v>
      </c>
      <c r="B287" s="12">
        <f>SUM(B286)</f>
        <v>46000</v>
      </c>
      <c r="C287" s="12">
        <f>SUM(C286)</f>
        <v>0</v>
      </c>
      <c r="D287" s="12">
        <f>SUM(D286)</f>
        <v>46000</v>
      </c>
      <c r="E287" s="12">
        <f>SUM(E286)</f>
        <v>80384.94</v>
      </c>
      <c r="F287" s="13">
        <f>E287/D287</f>
        <v>1.7474986956521739</v>
      </c>
    </row>
    <row r="288" spans="1:6" ht="15" customHeight="1" x14ac:dyDescent="0.25">
      <c r="A288" s="14" t="s">
        <v>52</v>
      </c>
      <c r="B288" s="15">
        <f>SUM(B284+B287)</f>
        <v>116000</v>
      </c>
      <c r="C288" s="15">
        <f>SUM(C284+C287)</f>
        <v>0</v>
      </c>
      <c r="D288" s="15">
        <f>SUM(D284+D287)</f>
        <v>116000</v>
      </c>
      <c r="E288" s="15">
        <f>SUM(E284+E287)</f>
        <v>338525.79000000004</v>
      </c>
      <c r="F288" s="16">
        <f>E288/D288</f>
        <v>2.9183257758620691</v>
      </c>
    </row>
    <row r="289" spans="1:6" ht="15" customHeight="1" x14ac:dyDescent="0.25">
      <c r="A289" s="22"/>
      <c r="B289" s="9"/>
      <c r="C289" s="9"/>
      <c r="D289" s="9"/>
      <c r="E289" s="9"/>
      <c r="F289" s="10"/>
    </row>
    <row r="290" spans="1:6" ht="15" customHeight="1" x14ac:dyDescent="0.25">
      <c r="A290" s="2" t="s">
        <v>70</v>
      </c>
      <c r="B290" s="3"/>
      <c r="C290" s="3"/>
      <c r="D290" s="3"/>
      <c r="E290" s="3"/>
      <c r="F290" s="4"/>
    </row>
    <row r="291" spans="1:6" ht="15" customHeight="1" x14ac:dyDescent="0.25">
      <c r="A291" s="5" t="s">
        <v>97</v>
      </c>
      <c r="B291" s="6"/>
      <c r="C291" s="6"/>
      <c r="D291" s="6"/>
      <c r="E291" s="6"/>
      <c r="F291" s="7"/>
    </row>
    <row r="292" spans="1:6" ht="15" customHeight="1" x14ac:dyDescent="0.25">
      <c r="A292" s="8" t="s">
        <v>3</v>
      </c>
      <c r="B292" s="9">
        <v>12089.94</v>
      </c>
      <c r="C292" s="31">
        <f t="shared" ref="C292:C293" si="60">D292-B292</f>
        <v>0</v>
      </c>
      <c r="D292" s="9">
        <v>12089.94</v>
      </c>
      <c r="E292" s="9">
        <v>0</v>
      </c>
      <c r="F292" s="10">
        <f>E292/D292</f>
        <v>0</v>
      </c>
    </row>
    <row r="293" spans="1:6" ht="15" customHeight="1" x14ac:dyDescent="0.25">
      <c r="A293" s="8" t="s">
        <v>6</v>
      </c>
      <c r="B293" s="9">
        <v>0</v>
      </c>
      <c r="C293" s="31">
        <f t="shared" si="60"/>
        <v>7756.95</v>
      </c>
      <c r="D293" s="9">
        <v>7756.95</v>
      </c>
      <c r="E293" s="9">
        <v>8576.44</v>
      </c>
      <c r="F293" s="10">
        <f>E293/D293</f>
        <v>1.1056459046403548</v>
      </c>
    </row>
    <row r="294" spans="1:6" ht="15" customHeight="1" x14ac:dyDescent="0.25">
      <c r="A294" s="11" t="s">
        <v>98</v>
      </c>
      <c r="B294" s="12">
        <f>SUM(B292:B293)</f>
        <v>12089.94</v>
      </c>
      <c r="C294" s="12">
        <f>SUM(C292:C293)</f>
        <v>7756.95</v>
      </c>
      <c r="D294" s="12">
        <f>SUM(D292:D293)</f>
        <v>19846.89</v>
      </c>
      <c r="E294" s="12">
        <f>SUM(E292:E293)</f>
        <v>8576.44</v>
      </c>
      <c r="F294" s="10">
        <f>E294/D294</f>
        <v>0.43213017253584823</v>
      </c>
    </row>
    <row r="295" spans="1:6" ht="15" customHeight="1" x14ac:dyDescent="0.25">
      <c r="A295" s="5" t="s">
        <v>17</v>
      </c>
      <c r="B295" s="6"/>
      <c r="C295" s="6"/>
      <c r="D295" s="6"/>
      <c r="E295" s="6"/>
      <c r="F295" s="7"/>
    </row>
    <row r="296" spans="1:6" ht="15" customHeight="1" x14ac:dyDescent="0.25">
      <c r="A296" s="8" t="s">
        <v>76</v>
      </c>
      <c r="B296" s="9">
        <v>0</v>
      </c>
      <c r="C296" s="31">
        <f t="shared" ref="C296:C297" si="61">D296-B296</f>
        <v>0</v>
      </c>
      <c r="D296" s="9">
        <v>0</v>
      </c>
      <c r="E296" s="9">
        <v>0</v>
      </c>
      <c r="F296" s="10"/>
    </row>
    <row r="297" spans="1:6" x14ac:dyDescent="0.25">
      <c r="A297" s="8" t="s">
        <v>99</v>
      </c>
      <c r="B297" s="9">
        <v>450000</v>
      </c>
      <c r="C297" s="31">
        <f t="shared" si="61"/>
        <v>0</v>
      </c>
      <c r="D297" s="9">
        <v>450000</v>
      </c>
      <c r="E297" s="9">
        <v>0</v>
      </c>
      <c r="F297" s="10">
        <f>E297/D297</f>
        <v>0</v>
      </c>
    </row>
    <row r="298" spans="1:6" ht="15" customHeight="1" x14ac:dyDescent="0.25">
      <c r="A298" s="11" t="s">
        <v>65</v>
      </c>
      <c r="B298" s="12">
        <f>SUM(B296:B297)</f>
        <v>450000</v>
      </c>
      <c r="C298" s="12">
        <f>SUM(C296:C297)</f>
        <v>0</v>
      </c>
      <c r="D298" s="12">
        <f>SUM(D296:D297)</f>
        <v>450000</v>
      </c>
      <c r="E298" s="12">
        <f>SUM(E296:E297)</f>
        <v>0</v>
      </c>
      <c r="F298" s="13">
        <f>E298/D298</f>
        <v>0</v>
      </c>
    </row>
    <row r="299" spans="1:6" ht="15" customHeight="1" x14ac:dyDescent="0.25">
      <c r="A299" s="5" t="s">
        <v>7</v>
      </c>
      <c r="B299" s="6"/>
      <c r="C299" s="6"/>
      <c r="D299" s="6"/>
      <c r="E299" s="6"/>
      <c r="F299" s="7"/>
    </row>
    <row r="300" spans="1:6" ht="15" customHeight="1" x14ac:dyDescent="0.25">
      <c r="A300" s="8" t="s">
        <v>9</v>
      </c>
      <c r="B300" s="9">
        <v>522340</v>
      </c>
      <c r="C300" s="31">
        <f t="shared" ref="C300" si="62">D300-B300</f>
        <v>0</v>
      </c>
      <c r="D300" s="9">
        <v>522340</v>
      </c>
      <c r="E300" s="9">
        <v>427513.55</v>
      </c>
      <c r="F300" s="10">
        <f>E300/D300</f>
        <v>0.81845837959949452</v>
      </c>
    </row>
    <row r="301" spans="1:6" ht="15" customHeight="1" x14ac:dyDescent="0.25">
      <c r="A301" s="11" t="s">
        <v>63</v>
      </c>
      <c r="B301" s="12">
        <f>SUM(B300)</f>
        <v>522340</v>
      </c>
      <c r="C301" s="12">
        <f>SUM(C300)</f>
        <v>0</v>
      </c>
      <c r="D301" s="12">
        <f>SUM(D300)</f>
        <v>522340</v>
      </c>
      <c r="E301" s="12">
        <f>SUM(E300)</f>
        <v>427513.55</v>
      </c>
      <c r="F301" s="13">
        <f>E301/D301</f>
        <v>0.81845837959949452</v>
      </c>
    </row>
    <row r="302" spans="1:6" ht="15" customHeight="1" x14ac:dyDescent="0.25">
      <c r="A302" s="14" t="s">
        <v>71</v>
      </c>
      <c r="B302" s="15">
        <f>SUM(B294+B298+B301)</f>
        <v>984429.94</v>
      </c>
      <c r="C302" s="15">
        <f>SUM(C294+C298+C301)</f>
        <v>7756.95</v>
      </c>
      <c r="D302" s="15">
        <f>SUM(D294+D298+D301)</f>
        <v>992186.89</v>
      </c>
      <c r="E302" s="15">
        <f>SUM(E294+E298+E301)</f>
        <v>436089.99</v>
      </c>
      <c r="F302" s="16">
        <f>E302/D302</f>
        <v>0.43952403966958281</v>
      </c>
    </row>
    <row r="303" spans="1:6" ht="15" customHeight="1" x14ac:dyDescent="0.25">
      <c r="A303" s="22"/>
      <c r="B303" s="9"/>
      <c r="C303" s="9"/>
      <c r="D303" s="9"/>
      <c r="E303" s="9"/>
      <c r="F303" s="10"/>
    </row>
    <row r="304" spans="1:6" ht="15" customHeight="1" x14ac:dyDescent="0.25">
      <c r="A304" s="2" t="s">
        <v>69</v>
      </c>
      <c r="B304" s="3"/>
      <c r="C304" s="3"/>
      <c r="D304" s="3"/>
      <c r="E304" s="3"/>
      <c r="F304" s="4"/>
    </row>
    <row r="305" spans="1:6" ht="15" customHeight="1" x14ac:dyDescent="0.25">
      <c r="A305" s="5" t="s">
        <v>97</v>
      </c>
      <c r="B305" s="6"/>
      <c r="C305" s="6"/>
      <c r="D305" s="6"/>
      <c r="E305" s="6"/>
      <c r="F305" s="7"/>
    </row>
    <row r="306" spans="1:6" ht="15" customHeight="1" x14ac:dyDescent="0.25">
      <c r="A306" s="8" t="s">
        <v>3</v>
      </c>
      <c r="B306" s="9">
        <v>0</v>
      </c>
      <c r="C306" s="31">
        <f t="shared" ref="C306:C308" si="63">D306-B306</f>
        <v>0</v>
      </c>
      <c r="D306" s="9">
        <v>0</v>
      </c>
      <c r="E306" s="9">
        <v>1258.56</v>
      </c>
      <c r="F306" s="10"/>
    </row>
    <row r="307" spans="1:6" ht="15" customHeight="1" x14ac:dyDescent="0.25">
      <c r="A307" s="8" t="s">
        <v>5</v>
      </c>
      <c r="B307" s="9">
        <v>0</v>
      </c>
      <c r="C307" s="31">
        <f t="shared" si="63"/>
        <v>0</v>
      </c>
      <c r="D307" s="9">
        <v>0</v>
      </c>
      <c r="E307" s="9">
        <v>6613.91</v>
      </c>
      <c r="F307" s="10"/>
    </row>
    <row r="308" spans="1:6" ht="15" customHeight="1" x14ac:dyDescent="0.25">
      <c r="A308" s="8" t="s">
        <v>6</v>
      </c>
      <c r="B308" s="9">
        <v>0</v>
      </c>
      <c r="C308" s="31">
        <f t="shared" si="63"/>
        <v>0</v>
      </c>
      <c r="D308" s="9">
        <v>0</v>
      </c>
      <c r="E308" s="9">
        <v>7610.06</v>
      </c>
      <c r="F308" s="10"/>
    </row>
    <row r="309" spans="1:6" ht="15" customHeight="1" x14ac:dyDescent="0.25">
      <c r="A309" s="11" t="s">
        <v>98</v>
      </c>
      <c r="B309" s="12">
        <f>SUM(B306:B307)</f>
        <v>0</v>
      </c>
      <c r="C309" s="12">
        <f>SUM(C306:C307)</f>
        <v>0</v>
      </c>
      <c r="D309" s="12">
        <f>SUM(D306:D307)</f>
        <v>0</v>
      </c>
      <c r="E309" s="12">
        <f>SUM(E306:E308)</f>
        <v>15482.529999999999</v>
      </c>
      <c r="F309" s="13"/>
    </row>
    <row r="310" spans="1:6" ht="15" customHeight="1" x14ac:dyDescent="0.25">
      <c r="A310" s="5" t="s">
        <v>7</v>
      </c>
      <c r="B310" s="6"/>
      <c r="C310" s="6"/>
      <c r="D310" s="6"/>
      <c r="E310" s="6"/>
      <c r="F310" s="7"/>
    </row>
    <row r="311" spans="1:6" ht="15" customHeight="1" x14ac:dyDescent="0.25">
      <c r="A311" s="8" t="s">
        <v>9</v>
      </c>
      <c r="B311" s="9">
        <v>387660</v>
      </c>
      <c r="C311" s="31">
        <f t="shared" ref="C311" si="64">D311-B311</f>
        <v>0</v>
      </c>
      <c r="D311" s="9">
        <v>387660</v>
      </c>
      <c r="E311" s="9">
        <v>736336.1</v>
      </c>
      <c r="F311" s="10">
        <f>E311/D311</f>
        <v>1.899437909508332</v>
      </c>
    </row>
    <row r="312" spans="1:6" ht="15" customHeight="1" x14ac:dyDescent="0.25">
      <c r="A312" s="11" t="s">
        <v>63</v>
      </c>
      <c r="B312" s="12">
        <f>SUM(B311)</f>
        <v>387660</v>
      </c>
      <c r="C312" s="12">
        <f>SUM(C311)</f>
        <v>0</v>
      </c>
      <c r="D312" s="12">
        <f>SUM(D311)</f>
        <v>387660</v>
      </c>
      <c r="E312" s="12">
        <f>SUM(E311)</f>
        <v>736336.1</v>
      </c>
      <c r="F312" s="13">
        <f>E312/D312</f>
        <v>1.899437909508332</v>
      </c>
    </row>
    <row r="313" spans="1:6" ht="15" customHeight="1" x14ac:dyDescent="0.25">
      <c r="A313" s="14" t="s">
        <v>68</v>
      </c>
      <c r="B313" s="15">
        <f>SUM(B309+B312)</f>
        <v>387660</v>
      </c>
      <c r="C313" s="15">
        <f>SUM(C309+C312)</f>
        <v>0</v>
      </c>
      <c r="D313" s="15">
        <f>SUM(D309+D312)</f>
        <v>387660</v>
      </c>
      <c r="E313" s="15">
        <f>SUM(E309+E312)</f>
        <v>751818.63</v>
      </c>
      <c r="F313" s="16">
        <f>E313/D313</f>
        <v>1.9393763349326729</v>
      </c>
    </row>
    <row r="314" spans="1:6" ht="15" customHeight="1" x14ac:dyDescent="0.25">
      <c r="A314" s="22"/>
      <c r="B314" s="9"/>
      <c r="C314" s="9"/>
      <c r="D314" s="9"/>
      <c r="E314" s="9"/>
      <c r="F314" s="10"/>
    </row>
    <row r="315" spans="1:6" ht="15" customHeight="1" x14ac:dyDescent="0.25">
      <c r="A315" s="2" t="s">
        <v>29</v>
      </c>
      <c r="B315" s="3"/>
      <c r="C315" s="3"/>
      <c r="D315" s="3"/>
      <c r="E315" s="3"/>
      <c r="F315" s="4"/>
    </row>
    <row r="316" spans="1:6" ht="15" customHeight="1" x14ac:dyDescent="0.25">
      <c r="A316" s="5" t="s">
        <v>97</v>
      </c>
      <c r="B316" s="6"/>
      <c r="C316" s="6"/>
      <c r="D316" s="6"/>
      <c r="E316" s="6"/>
      <c r="F316" s="7"/>
    </row>
    <row r="317" spans="1:6" ht="15" customHeight="1" x14ac:dyDescent="0.25">
      <c r="A317" s="8" t="s">
        <v>5</v>
      </c>
      <c r="B317" s="9">
        <v>0</v>
      </c>
      <c r="C317" s="9">
        <v>0</v>
      </c>
      <c r="D317" s="9">
        <v>0</v>
      </c>
      <c r="E317" s="9">
        <v>0</v>
      </c>
      <c r="F317" s="10"/>
    </row>
    <row r="318" spans="1:6" ht="15" customHeight="1" x14ac:dyDescent="0.25">
      <c r="A318" s="11" t="s">
        <v>98</v>
      </c>
      <c r="B318" s="12">
        <f t="shared" ref="B318:D318" si="65">SUM(B317)</f>
        <v>0</v>
      </c>
      <c r="C318" s="12">
        <f t="shared" si="65"/>
        <v>0</v>
      </c>
      <c r="D318" s="12">
        <f t="shared" si="65"/>
        <v>0</v>
      </c>
      <c r="E318" s="12">
        <f>SUM(E317)</f>
        <v>0</v>
      </c>
      <c r="F318" s="13"/>
    </row>
    <row r="319" spans="1:6" ht="15" customHeight="1" x14ac:dyDescent="0.25">
      <c r="A319" s="5" t="s">
        <v>17</v>
      </c>
      <c r="B319" s="6"/>
      <c r="C319" s="6"/>
      <c r="D319" s="6"/>
      <c r="E319" s="6"/>
      <c r="F319" s="7"/>
    </row>
    <row r="320" spans="1:6" ht="15" customHeight="1" x14ac:dyDescent="0.25">
      <c r="A320" s="8" t="s">
        <v>93</v>
      </c>
      <c r="B320" s="9">
        <v>168867</v>
      </c>
      <c r="C320" s="31">
        <f t="shared" ref="C320" si="66">D320-B320</f>
        <v>0</v>
      </c>
      <c r="D320" s="9">
        <v>168867</v>
      </c>
      <c r="E320" s="9">
        <v>168867</v>
      </c>
      <c r="F320" s="10">
        <f>E320/D320</f>
        <v>1</v>
      </c>
    </row>
    <row r="321" spans="1:6" ht="15" customHeight="1" x14ac:dyDescent="0.25">
      <c r="A321" s="11" t="s">
        <v>65</v>
      </c>
      <c r="B321" s="12">
        <f t="shared" ref="B321:E321" si="67">SUM(B320)</f>
        <v>168867</v>
      </c>
      <c r="C321" s="12">
        <f t="shared" si="67"/>
        <v>0</v>
      </c>
      <c r="D321" s="12">
        <f t="shared" si="67"/>
        <v>168867</v>
      </c>
      <c r="E321" s="12">
        <f t="shared" si="67"/>
        <v>168867</v>
      </c>
      <c r="F321" s="13">
        <f>E321/D321</f>
        <v>1</v>
      </c>
    </row>
    <row r="322" spans="1:6" ht="15" customHeight="1" x14ac:dyDescent="0.25">
      <c r="A322" s="14" t="s">
        <v>53</v>
      </c>
      <c r="B322" s="15">
        <f>SUM(B318+B321)</f>
        <v>168867</v>
      </c>
      <c r="C322" s="15">
        <f>SUM(C318+C321)</f>
        <v>0</v>
      </c>
      <c r="D322" s="15">
        <f>SUM(D318+D321)</f>
        <v>168867</v>
      </c>
      <c r="E322" s="15">
        <f>SUM(E318+E321)</f>
        <v>168867</v>
      </c>
      <c r="F322" s="16">
        <f>E322/D322</f>
        <v>1</v>
      </c>
    </row>
    <row r="323" spans="1:6" ht="15" customHeight="1" x14ac:dyDescent="0.25">
      <c r="A323" s="32"/>
      <c r="B323" s="33"/>
      <c r="C323" s="33"/>
      <c r="D323" s="33"/>
      <c r="E323" s="33"/>
      <c r="F323" s="34"/>
    </row>
    <row r="324" spans="1:6" x14ac:dyDescent="0.25">
      <c r="A324" s="2" t="s">
        <v>30</v>
      </c>
      <c r="B324" s="3"/>
      <c r="C324" s="3"/>
      <c r="D324" s="3"/>
      <c r="E324" s="3"/>
      <c r="F324" s="4"/>
    </row>
    <row r="325" spans="1:6" x14ac:dyDescent="0.25">
      <c r="A325" s="5" t="s">
        <v>97</v>
      </c>
      <c r="B325" s="6"/>
      <c r="C325" s="6"/>
      <c r="D325" s="6"/>
      <c r="E325" s="6"/>
      <c r="F325" s="7"/>
    </row>
    <row r="326" spans="1:6" s="37" customFormat="1" x14ac:dyDescent="0.25">
      <c r="A326" s="36" t="s">
        <v>84</v>
      </c>
      <c r="B326" s="31">
        <v>0</v>
      </c>
      <c r="C326" s="31">
        <f t="shared" ref="C326:C329" si="68">D326-B326</f>
        <v>0</v>
      </c>
      <c r="D326" s="31">
        <v>0</v>
      </c>
      <c r="E326" s="31">
        <v>3121636.37</v>
      </c>
      <c r="F326" s="35"/>
    </row>
    <row r="327" spans="1:6" x14ac:dyDescent="0.25">
      <c r="A327" s="8" t="s">
        <v>3</v>
      </c>
      <c r="B327" s="9">
        <v>3800</v>
      </c>
      <c r="C327" s="31">
        <f t="shared" si="68"/>
        <v>0</v>
      </c>
      <c r="D327" s="9">
        <v>3800</v>
      </c>
      <c r="E327" s="9">
        <v>3421.11</v>
      </c>
      <c r="F327" s="10">
        <f>E327/D327</f>
        <v>0.90029210526315795</v>
      </c>
    </row>
    <row r="328" spans="1:6" x14ac:dyDescent="0.25">
      <c r="A328" s="8" t="s">
        <v>5</v>
      </c>
      <c r="B328" s="9">
        <v>0</v>
      </c>
      <c r="C328" s="31">
        <f t="shared" si="68"/>
        <v>0</v>
      </c>
      <c r="D328" s="9">
        <v>0</v>
      </c>
      <c r="E328" s="9">
        <v>10.97</v>
      </c>
      <c r="F328" s="10"/>
    </row>
    <row r="329" spans="1:6" x14ac:dyDescent="0.25">
      <c r="A329" s="8" t="s">
        <v>6</v>
      </c>
      <c r="B329" s="9">
        <v>3000</v>
      </c>
      <c r="C329" s="31">
        <f t="shared" si="68"/>
        <v>0</v>
      </c>
      <c r="D329" s="9">
        <v>3000</v>
      </c>
      <c r="E329" s="9">
        <v>0</v>
      </c>
      <c r="F329" s="10">
        <f>E329/D329</f>
        <v>0</v>
      </c>
    </row>
    <row r="330" spans="1:6" x14ac:dyDescent="0.25">
      <c r="A330" s="11" t="s">
        <v>98</v>
      </c>
      <c r="B330" s="12">
        <f>SUM(B326:B329)</f>
        <v>6800</v>
      </c>
      <c r="C330" s="12">
        <f>SUM(C326:C329)</f>
        <v>0</v>
      </c>
      <c r="D330" s="12">
        <f>SUM(D326:D329)</f>
        <v>6800</v>
      </c>
      <c r="E330" s="12">
        <f>SUM(E326:E329)</f>
        <v>3125068.45</v>
      </c>
      <c r="F330" s="13">
        <f>E330/D330</f>
        <v>459.56888970588238</v>
      </c>
    </row>
    <row r="331" spans="1:6" x14ac:dyDescent="0.25">
      <c r="A331" s="5" t="s">
        <v>7</v>
      </c>
      <c r="B331" s="6"/>
      <c r="C331" s="6"/>
      <c r="D331" s="6"/>
      <c r="E331" s="6"/>
      <c r="F331" s="7"/>
    </row>
    <row r="332" spans="1:6" x14ac:dyDescent="0.25">
      <c r="A332" s="8" t="s">
        <v>9</v>
      </c>
      <c r="B332" s="9">
        <v>17200</v>
      </c>
      <c r="C332" s="31">
        <f t="shared" ref="C332" si="69">D332-B332</f>
        <v>0</v>
      </c>
      <c r="D332" s="9">
        <v>17200</v>
      </c>
      <c r="E332" s="9">
        <v>22122.61</v>
      </c>
      <c r="F332" s="10">
        <f>E332/D332</f>
        <v>1.2861982558139535</v>
      </c>
    </row>
    <row r="333" spans="1:6" x14ac:dyDescent="0.25">
      <c r="A333" s="11" t="s">
        <v>63</v>
      </c>
      <c r="B333" s="12">
        <f>SUM(B332)</f>
        <v>17200</v>
      </c>
      <c r="C333" s="12">
        <f>SUM(C332)</f>
        <v>0</v>
      </c>
      <c r="D333" s="12">
        <f>SUM(D332)</f>
        <v>17200</v>
      </c>
      <c r="E333" s="12">
        <f>SUM(E332)</f>
        <v>22122.61</v>
      </c>
      <c r="F333" s="13">
        <f>E333/D333</f>
        <v>1.2861982558139535</v>
      </c>
    </row>
    <row r="334" spans="1:6" x14ac:dyDescent="0.25">
      <c r="A334" s="14" t="s">
        <v>54</v>
      </c>
      <c r="B334" s="15">
        <f>SUM(B330+B333)</f>
        <v>24000</v>
      </c>
      <c r="C334" s="15">
        <f>SUM(C330+C333)</f>
        <v>0</v>
      </c>
      <c r="D334" s="15">
        <f>SUM(D330+D333)</f>
        <v>24000</v>
      </c>
      <c r="E334" s="15">
        <f>SUM(E330+E333)</f>
        <v>3147191.06</v>
      </c>
      <c r="F334" s="16">
        <f>E334/D334</f>
        <v>131.13296083333333</v>
      </c>
    </row>
    <row r="335" spans="1:6" x14ac:dyDescent="0.25">
      <c r="A335" s="22"/>
      <c r="B335" s="9"/>
      <c r="C335" s="9"/>
      <c r="D335" s="9"/>
      <c r="E335" s="9"/>
      <c r="F335" s="10"/>
    </row>
    <row r="336" spans="1:6" x14ac:dyDescent="0.25">
      <c r="A336" s="2" t="s">
        <v>31</v>
      </c>
      <c r="B336" s="3"/>
      <c r="C336" s="3"/>
      <c r="D336" s="3"/>
      <c r="E336" s="3"/>
      <c r="F336" s="4"/>
    </row>
    <row r="337" spans="1:6" x14ac:dyDescent="0.25">
      <c r="A337" s="5" t="s">
        <v>97</v>
      </c>
      <c r="B337" s="6"/>
      <c r="C337" s="6"/>
      <c r="D337" s="6"/>
      <c r="E337" s="6"/>
      <c r="F337" s="7"/>
    </row>
    <row r="338" spans="1:6" s="37" customFormat="1" x14ac:dyDescent="0.25">
      <c r="A338" s="36" t="s">
        <v>84</v>
      </c>
      <c r="B338" s="31">
        <v>0</v>
      </c>
      <c r="C338" s="31">
        <f t="shared" ref="C338:C341" si="70">D338-B338</f>
        <v>0</v>
      </c>
      <c r="D338" s="31">
        <v>0</v>
      </c>
      <c r="E338" s="31">
        <v>3808822.76</v>
      </c>
      <c r="F338" s="35"/>
    </row>
    <row r="339" spans="1:6" x14ac:dyDescent="0.25">
      <c r="A339" s="8" t="s">
        <v>3</v>
      </c>
      <c r="B339" s="9">
        <v>67000</v>
      </c>
      <c r="C339" s="31">
        <f t="shared" si="70"/>
        <v>0</v>
      </c>
      <c r="D339" s="9">
        <v>67000</v>
      </c>
      <c r="E339" s="9">
        <v>19156.810000000001</v>
      </c>
      <c r="F339" s="10">
        <f>E339/D339</f>
        <v>0.28592253731343287</v>
      </c>
    </row>
    <row r="340" spans="1:6" x14ac:dyDescent="0.25">
      <c r="A340" s="8" t="s">
        <v>5</v>
      </c>
      <c r="B340" s="9">
        <v>0</v>
      </c>
      <c r="C340" s="31">
        <f t="shared" si="70"/>
        <v>0</v>
      </c>
      <c r="D340" s="9">
        <v>0</v>
      </c>
      <c r="E340" s="9">
        <v>619.11</v>
      </c>
      <c r="F340" s="10"/>
    </row>
    <row r="341" spans="1:6" x14ac:dyDescent="0.25">
      <c r="A341" s="8" t="s">
        <v>6</v>
      </c>
      <c r="B341" s="9">
        <v>0</v>
      </c>
      <c r="C341" s="31">
        <f t="shared" si="70"/>
        <v>0</v>
      </c>
      <c r="D341" s="9">
        <v>0</v>
      </c>
      <c r="E341" s="9">
        <v>1.2</v>
      </c>
      <c r="F341" s="10"/>
    </row>
    <row r="342" spans="1:6" x14ac:dyDescent="0.25">
      <c r="A342" s="11" t="s">
        <v>98</v>
      </c>
      <c r="B342" s="12">
        <f>SUM(B338:B341)</f>
        <v>67000</v>
      </c>
      <c r="C342" s="12">
        <f t="shared" ref="C342:E342" si="71">SUM(C338:C341)</f>
        <v>0</v>
      </c>
      <c r="D342" s="12">
        <f t="shared" si="71"/>
        <v>67000</v>
      </c>
      <c r="E342" s="12">
        <f t="shared" si="71"/>
        <v>3828599.88</v>
      </c>
      <c r="F342" s="13">
        <f>E342/D342</f>
        <v>57.143281791044771</v>
      </c>
    </row>
    <row r="343" spans="1:6" x14ac:dyDescent="0.25">
      <c r="A343" s="5" t="s">
        <v>17</v>
      </c>
      <c r="B343" s="6"/>
      <c r="C343" s="6"/>
      <c r="D343" s="6"/>
      <c r="E343" s="6"/>
      <c r="F343" s="7"/>
    </row>
    <row r="344" spans="1:6" x14ac:dyDescent="0.25">
      <c r="A344" s="8" t="s">
        <v>83</v>
      </c>
      <c r="B344" s="9">
        <v>0</v>
      </c>
      <c r="C344" s="31">
        <f t="shared" ref="C344" si="72">D344-B344</f>
        <v>0</v>
      </c>
      <c r="D344" s="9">
        <v>0</v>
      </c>
      <c r="E344" s="9">
        <v>7000</v>
      </c>
      <c r="F344" s="10"/>
    </row>
    <row r="345" spans="1:6" x14ac:dyDescent="0.25">
      <c r="A345" s="11" t="s">
        <v>65</v>
      </c>
      <c r="B345" s="12">
        <f>SUM(B344)</f>
        <v>0</v>
      </c>
      <c r="C345" s="12">
        <f t="shared" ref="C345:E345" si="73">SUM(C344)</f>
        <v>0</v>
      </c>
      <c r="D345" s="12">
        <f t="shared" si="73"/>
        <v>0</v>
      </c>
      <c r="E345" s="12">
        <f t="shared" si="73"/>
        <v>7000</v>
      </c>
      <c r="F345" s="13"/>
    </row>
    <row r="346" spans="1:6" x14ac:dyDescent="0.25">
      <c r="A346" s="5" t="s">
        <v>7</v>
      </c>
      <c r="B346" s="6"/>
      <c r="C346" s="6"/>
      <c r="D346" s="6"/>
      <c r="E346" s="6"/>
      <c r="F346" s="7"/>
    </row>
    <row r="347" spans="1:6" x14ac:dyDescent="0.25">
      <c r="A347" s="8" t="s">
        <v>9</v>
      </c>
      <c r="B347" s="9">
        <v>32000</v>
      </c>
      <c r="C347" s="31">
        <f t="shared" ref="C347" si="74">D347-B347</f>
        <v>0</v>
      </c>
      <c r="D347" s="9">
        <v>32000</v>
      </c>
      <c r="E347" s="9">
        <v>71022.77</v>
      </c>
      <c r="F347" s="10">
        <f>E347/D347</f>
        <v>2.2194615625000003</v>
      </c>
    </row>
    <row r="348" spans="1:6" x14ac:dyDescent="0.25">
      <c r="A348" s="11" t="s">
        <v>63</v>
      </c>
      <c r="B348" s="12">
        <f>SUM(B347)</f>
        <v>32000</v>
      </c>
      <c r="C348" s="12">
        <f>SUM(C347)</f>
        <v>0</v>
      </c>
      <c r="D348" s="12">
        <f>SUM(D347)</f>
        <v>32000</v>
      </c>
      <c r="E348" s="12">
        <f>SUM(E347)</f>
        <v>71022.77</v>
      </c>
      <c r="F348" s="13">
        <f>E348/D348</f>
        <v>2.2194615625000003</v>
      </c>
    </row>
    <row r="349" spans="1:6" x14ac:dyDescent="0.25">
      <c r="A349" s="5" t="s">
        <v>11</v>
      </c>
      <c r="B349" s="6"/>
      <c r="C349" s="6"/>
      <c r="D349" s="6"/>
      <c r="E349" s="6"/>
      <c r="F349" s="7"/>
    </row>
    <row r="350" spans="1:6" x14ac:dyDescent="0.25">
      <c r="A350" s="8" t="s">
        <v>95</v>
      </c>
      <c r="B350" s="9">
        <v>23023.21</v>
      </c>
      <c r="C350" s="31">
        <f t="shared" ref="C350" si="75">D350-B350</f>
        <v>0</v>
      </c>
      <c r="D350" s="9">
        <v>23023.21</v>
      </c>
      <c r="E350" s="9">
        <v>0</v>
      </c>
      <c r="F350" s="10">
        <f>E350/D350</f>
        <v>0</v>
      </c>
    </row>
    <row r="351" spans="1:6" x14ac:dyDescent="0.25">
      <c r="A351" s="11" t="s">
        <v>64</v>
      </c>
      <c r="B351" s="12">
        <f t="shared" ref="B351:E351" si="76">SUM(B350)</f>
        <v>23023.21</v>
      </c>
      <c r="C351" s="12">
        <f t="shared" si="76"/>
        <v>0</v>
      </c>
      <c r="D351" s="12">
        <f t="shared" si="76"/>
        <v>23023.21</v>
      </c>
      <c r="E351" s="12">
        <f t="shared" si="76"/>
        <v>0</v>
      </c>
      <c r="F351" s="13">
        <f>E351/D351</f>
        <v>0</v>
      </c>
    </row>
    <row r="352" spans="1:6" x14ac:dyDescent="0.25">
      <c r="A352" s="14" t="s">
        <v>55</v>
      </c>
      <c r="B352" s="15">
        <f>SUM(B342+B345+B348+B351)</f>
        <v>122023.20999999999</v>
      </c>
      <c r="C352" s="15">
        <f t="shared" ref="C352:E352" si="77">SUM(C342+C345+C348+C351)</f>
        <v>0</v>
      </c>
      <c r="D352" s="15">
        <f t="shared" si="77"/>
        <v>122023.20999999999</v>
      </c>
      <c r="E352" s="15">
        <f t="shared" si="77"/>
        <v>3906622.65</v>
      </c>
      <c r="F352" s="16">
        <f>E352/D352</f>
        <v>32.015406331303694</v>
      </c>
    </row>
    <row r="353" spans="1:6" x14ac:dyDescent="0.25">
      <c r="A353" s="22"/>
      <c r="B353" s="9"/>
      <c r="C353" s="9"/>
      <c r="D353" s="9"/>
      <c r="E353" s="9"/>
      <c r="F353" s="10"/>
    </row>
    <row r="354" spans="1:6" x14ac:dyDescent="0.25">
      <c r="A354" s="2" t="s">
        <v>32</v>
      </c>
      <c r="B354" s="3"/>
      <c r="C354" s="3"/>
      <c r="D354" s="3"/>
      <c r="E354" s="3"/>
      <c r="F354" s="4"/>
    </row>
    <row r="355" spans="1:6" x14ac:dyDescent="0.25">
      <c r="A355" s="5" t="s">
        <v>97</v>
      </c>
      <c r="B355" s="6"/>
      <c r="C355" s="6"/>
      <c r="D355" s="6"/>
      <c r="E355" s="6"/>
      <c r="F355" s="7"/>
    </row>
    <row r="356" spans="1:6" s="37" customFormat="1" x14ac:dyDescent="0.25">
      <c r="A356" s="36" t="s">
        <v>84</v>
      </c>
      <c r="B356" s="31">
        <v>0</v>
      </c>
      <c r="C356" s="31">
        <f t="shared" ref="C356:C359" si="78">D356-B356</f>
        <v>0</v>
      </c>
      <c r="D356" s="31">
        <v>0</v>
      </c>
      <c r="E356" s="31">
        <v>3252378.88</v>
      </c>
      <c r="F356" s="35"/>
    </row>
    <row r="357" spans="1:6" x14ac:dyDescent="0.25">
      <c r="A357" s="8" t="s">
        <v>3</v>
      </c>
      <c r="B357" s="9">
        <v>97000</v>
      </c>
      <c r="C357" s="31">
        <f t="shared" si="78"/>
        <v>0</v>
      </c>
      <c r="D357" s="9">
        <v>97000</v>
      </c>
      <c r="E357" s="9">
        <v>6200.04</v>
      </c>
      <c r="F357" s="10">
        <f>E357/D357</f>
        <v>6.3917938144329903E-2</v>
      </c>
    </row>
    <row r="358" spans="1:6" x14ac:dyDescent="0.25">
      <c r="A358" s="8" t="s">
        <v>5</v>
      </c>
      <c r="B358" s="9">
        <v>0</v>
      </c>
      <c r="C358" s="31">
        <f t="shared" si="78"/>
        <v>0</v>
      </c>
      <c r="D358" s="9">
        <v>0</v>
      </c>
      <c r="E358" s="9">
        <v>0</v>
      </c>
      <c r="F358" s="10"/>
    </row>
    <row r="359" spans="1:6" x14ac:dyDescent="0.25">
      <c r="A359" s="8" t="s">
        <v>6</v>
      </c>
      <c r="B359" s="9">
        <v>10000</v>
      </c>
      <c r="C359" s="31">
        <f t="shared" si="78"/>
        <v>0</v>
      </c>
      <c r="D359" s="9">
        <v>10000</v>
      </c>
      <c r="E359" s="9">
        <v>0</v>
      </c>
      <c r="F359" s="10">
        <f>E359/D359</f>
        <v>0</v>
      </c>
    </row>
    <row r="360" spans="1:6" x14ac:dyDescent="0.25">
      <c r="A360" s="11" t="s">
        <v>98</v>
      </c>
      <c r="B360" s="12">
        <f>SUM(B356:B359)</f>
        <v>107000</v>
      </c>
      <c r="C360" s="12">
        <f>SUM(C356:C359)</f>
        <v>0</v>
      </c>
      <c r="D360" s="12">
        <f>SUM(D356:D359)</f>
        <v>107000</v>
      </c>
      <c r="E360" s="12">
        <f>SUM(E356:E359)</f>
        <v>3258578.92</v>
      </c>
      <c r="F360" s="13">
        <f>E360/D360</f>
        <v>30.454008598130841</v>
      </c>
    </row>
    <row r="361" spans="1:6" x14ac:dyDescent="0.25">
      <c r="A361" s="5" t="s">
        <v>7</v>
      </c>
      <c r="B361" s="6"/>
      <c r="C361" s="6"/>
      <c r="D361" s="6"/>
      <c r="E361" s="6"/>
      <c r="F361" s="7"/>
    </row>
    <row r="362" spans="1:6" x14ac:dyDescent="0.25">
      <c r="A362" s="8" t="s">
        <v>9</v>
      </c>
      <c r="B362" s="9">
        <v>10000</v>
      </c>
      <c r="C362" s="31">
        <f t="shared" ref="C362" si="79">D362-B362</f>
        <v>0</v>
      </c>
      <c r="D362" s="9">
        <v>10000</v>
      </c>
      <c r="E362" s="9">
        <v>467.25</v>
      </c>
      <c r="F362" s="10">
        <f>E362/D362</f>
        <v>4.6725000000000003E-2</v>
      </c>
    </row>
    <row r="363" spans="1:6" x14ac:dyDescent="0.25">
      <c r="A363" s="11" t="s">
        <v>63</v>
      </c>
      <c r="B363" s="12">
        <f>SUM(B362)</f>
        <v>10000</v>
      </c>
      <c r="C363" s="12">
        <f>SUM(C362)</f>
        <v>0</v>
      </c>
      <c r="D363" s="12">
        <f>SUM(D362)</f>
        <v>10000</v>
      </c>
      <c r="E363" s="12">
        <f>SUM(E362)</f>
        <v>467.25</v>
      </c>
      <c r="F363" s="13">
        <f>E363/D363</f>
        <v>4.6725000000000003E-2</v>
      </c>
    </row>
    <row r="364" spans="1:6" x14ac:dyDescent="0.25">
      <c r="A364" s="14" t="s">
        <v>56</v>
      </c>
      <c r="B364" s="15">
        <f>SUM(B360+B363)</f>
        <v>117000</v>
      </c>
      <c r="C364" s="15">
        <f>SUM(C360+C363)</f>
        <v>0</v>
      </c>
      <c r="D364" s="15">
        <f>SUM(D360+D363)</f>
        <v>117000</v>
      </c>
      <c r="E364" s="15">
        <f>SUM(E360+E363)</f>
        <v>3259046.17</v>
      </c>
      <c r="F364" s="16">
        <f>E364/D364</f>
        <v>27.85509547008547</v>
      </c>
    </row>
    <row r="365" spans="1:6" x14ac:dyDescent="0.25">
      <c r="A365" s="22"/>
      <c r="B365" s="9"/>
      <c r="C365" s="9"/>
      <c r="D365" s="9"/>
      <c r="E365" s="9"/>
      <c r="F365" s="10"/>
    </row>
    <row r="366" spans="1:6" x14ac:dyDescent="0.25">
      <c r="A366" s="2" t="s">
        <v>33</v>
      </c>
      <c r="B366" s="3"/>
      <c r="C366" s="3"/>
      <c r="D366" s="3"/>
      <c r="E366" s="3"/>
      <c r="F366" s="4"/>
    </row>
    <row r="367" spans="1:6" x14ac:dyDescent="0.25">
      <c r="A367" s="5" t="s">
        <v>97</v>
      </c>
      <c r="B367" s="6"/>
      <c r="C367" s="6"/>
      <c r="D367" s="6"/>
      <c r="E367" s="6"/>
      <c r="F367" s="7"/>
    </row>
    <row r="368" spans="1:6" s="37" customFormat="1" x14ac:dyDescent="0.25">
      <c r="A368" s="36" t="s">
        <v>84</v>
      </c>
      <c r="B368" s="31">
        <v>0</v>
      </c>
      <c r="C368" s="31">
        <f t="shared" ref="C368:C371" si="80">D368-B368</f>
        <v>0</v>
      </c>
      <c r="D368" s="31">
        <v>0</v>
      </c>
      <c r="E368" s="31">
        <v>560270.46</v>
      </c>
      <c r="F368" s="35"/>
    </row>
    <row r="369" spans="1:9" x14ac:dyDescent="0.25">
      <c r="A369" s="8" t="s">
        <v>3</v>
      </c>
      <c r="B369" s="9">
        <v>53120</v>
      </c>
      <c r="C369" s="31">
        <f t="shared" si="80"/>
        <v>0</v>
      </c>
      <c r="D369" s="9">
        <v>53120</v>
      </c>
      <c r="E369" s="9">
        <v>1983.48</v>
      </c>
      <c r="F369" s="10">
        <f>E369/D369</f>
        <v>3.733960843373494E-2</v>
      </c>
    </row>
    <row r="370" spans="1:9" x14ac:dyDescent="0.25">
      <c r="A370" s="8" t="s">
        <v>5</v>
      </c>
      <c r="B370" s="9">
        <v>0</v>
      </c>
      <c r="C370" s="31">
        <f t="shared" si="80"/>
        <v>0</v>
      </c>
      <c r="D370" s="9">
        <v>0</v>
      </c>
      <c r="E370" s="9">
        <v>0</v>
      </c>
      <c r="F370" s="10"/>
    </row>
    <row r="371" spans="1:9" x14ac:dyDescent="0.25">
      <c r="A371" s="8" t="s">
        <v>6</v>
      </c>
      <c r="B371" s="9">
        <v>19000</v>
      </c>
      <c r="C371" s="31">
        <f t="shared" si="80"/>
        <v>0</v>
      </c>
      <c r="D371" s="9">
        <v>19000</v>
      </c>
      <c r="E371" s="9">
        <v>459</v>
      </c>
      <c r="F371" s="10">
        <f>E371/D371</f>
        <v>2.4157894736842104E-2</v>
      </c>
    </row>
    <row r="372" spans="1:9" x14ac:dyDescent="0.25">
      <c r="A372" s="11" t="s">
        <v>98</v>
      </c>
      <c r="B372" s="12">
        <f>SUM(B368:B371)</f>
        <v>72120</v>
      </c>
      <c r="C372" s="12">
        <f>SUM(C368:C371)</f>
        <v>0</v>
      </c>
      <c r="D372" s="12">
        <f>SUM(D368:D371)</f>
        <v>72120</v>
      </c>
      <c r="E372" s="12">
        <f>SUM(E368:E371)</f>
        <v>562712.93999999994</v>
      </c>
      <c r="F372" s="13">
        <f>E372/D372</f>
        <v>7.8024534109816965</v>
      </c>
    </row>
    <row r="373" spans="1:9" x14ac:dyDescent="0.25">
      <c r="A373" s="5" t="s">
        <v>7</v>
      </c>
      <c r="B373" s="6"/>
      <c r="C373" s="6"/>
      <c r="D373" s="6"/>
      <c r="E373" s="6"/>
      <c r="F373" s="7"/>
    </row>
    <row r="374" spans="1:9" x14ac:dyDescent="0.25">
      <c r="A374" s="8" t="s">
        <v>9</v>
      </c>
      <c r="B374" s="9">
        <v>10000</v>
      </c>
      <c r="C374" s="31">
        <f t="shared" ref="C374" si="81">D374-B374</f>
        <v>0</v>
      </c>
      <c r="D374" s="9">
        <v>10000</v>
      </c>
      <c r="E374" s="9">
        <v>25566.93</v>
      </c>
      <c r="F374" s="10">
        <f>E374/D374</f>
        <v>2.5566930000000001</v>
      </c>
    </row>
    <row r="375" spans="1:9" x14ac:dyDescent="0.25">
      <c r="A375" s="11" t="s">
        <v>63</v>
      </c>
      <c r="B375" s="12">
        <f>SUM(B374)</f>
        <v>10000</v>
      </c>
      <c r="C375" s="12">
        <f>SUM(C374)</f>
        <v>0</v>
      </c>
      <c r="D375" s="12">
        <f>SUM(D374)</f>
        <v>10000</v>
      </c>
      <c r="E375" s="12">
        <f>SUM(E374)</f>
        <v>25566.93</v>
      </c>
      <c r="F375" s="13">
        <f>E375/D375</f>
        <v>2.5566930000000001</v>
      </c>
    </row>
    <row r="376" spans="1:9" x14ac:dyDescent="0.25">
      <c r="A376" s="14" t="s">
        <v>57</v>
      </c>
      <c r="B376" s="15">
        <f>SUM(B372+B375)</f>
        <v>82120</v>
      </c>
      <c r="C376" s="15">
        <f>SUM(C372+C375)</f>
        <v>0</v>
      </c>
      <c r="D376" s="15">
        <f>SUM(D372+D375)</f>
        <v>82120</v>
      </c>
      <c r="E376" s="15">
        <f>SUM(E372+E375)</f>
        <v>588279.87</v>
      </c>
      <c r="F376" s="16">
        <f>E376/D376</f>
        <v>7.1636613492450074</v>
      </c>
      <c r="I376" s="1"/>
    </row>
    <row r="377" spans="1:9" x14ac:dyDescent="0.25">
      <c r="A377" s="22"/>
      <c r="B377" s="9"/>
      <c r="C377" s="9"/>
      <c r="D377" s="9"/>
      <c r="E377" s="9"/>
      <c r="F377" s="10"/>
    </row>
    <row r="378" spans="1:9" x14ac:dyDescent="0.25">
      <c r="A378" s="2" t="s">
        <v>34</v>
      </c>
      <c r="B378" s="3"/>
      <c r="C378" s="3"/>
      <c r="D378" s="3"/>
      <c r="E378" s="3"/>
      <c r="F378" s="4"/>
    </row>
    <row r="379" spans="1:9" x14ac:dyDescent="0.25">
      <c r="A379" s="5" t="s">
        <v>97</v>
      </c>
      <c r="B379" s="6"/>
      <c r="C379" s="6"/>
      <c r="D379" s="6"/>
      <c r="E379" s="6"/>
      <c r="F379" s="7"/>
    </row>
    <row r="380" spans="1:9" s="37" customFormat="1" x14ac:dyDescent="0.25">
      <c r="A380" s="36" t="s">
        <v>84</v>
      </c>
      <c r="B380" s="31">
        <v>0</v>
      </c>
      <c r="C380" s="31">
        <f t="shared" ref="C380:C382" si="82">D380-B380</f>
        <v>0</v>
      </c>
      <c r="D380" s="31">
        <v>0</v>
      </c>
      <c r="E380" s="31">
        <v>3505716.45</v>
      </c>
      <c r="F380" s="35"/>
    </row>
    <row r="381" spans="1:9" x14ac:dyDescent="0.25">
      <c r="A381" s="8" t="s">
        <v>3</v>
      </c>
      <c r="B381" s="9">
        <v>80000</v>
      </c>
      <c r="C381" s="31">
        <f t="shared" si="82"/>
        <v>0</v>
      </c>
      <c r="D381" s="9">
        <v>80000</v>
      </c>
      <c r="E381" s="9">
        <v>21209.97</v>
      </c>
      <c r="F381" s="10">
        <f>E381/D381</f>
        <v>0.265124625</v>
      </c>
    </row>
    <row r="382" spans="1:9" x14ac:dyDescent="0.25">
      <c r="A382" s="8" t="s">
        <v>6</v>
      </c>
      <c r="B382" s="9">
        <v>20000</v>
      </c>
      <c r="C382" s="31">
        <f t="shared" si="82"/>
        <v>0</v>
      </c>
      <c r="D382" s="9">
        <v>20000</v>
      </c>
      <c r="E382" s="9">
        <v>0.01</v>
      </c>
      <c r="F382" s="10">
        <f>E382/D382</f>
        <v>4.9999999999999998E-7</v>
      </c>
    </row>
    <row r="383" spans="1:9" x14ac:dyDescent="0.25">
      <c r="A383" s="11" t="s">
        <v>98</v>
      </c>
      <c r="B383" s="12">
        <f>SUM(B380:B382)</f>
        <v>100000</v>
      </c>
      <c r="C383" s="12">
        <f>SUM(C380:C382)</f>
        <v>0</v>
      </c>
      <c r="D383" s="12">
        <f>SUM(D380:D382)</f>
        <v>100000</v>
      </c>
      <c r="E383" s="12">
        <f>SUM(E380:E382)</f>
        <v>3526926.43</v>
      </c>
      <c r="F383" s="13">
        <f>E383/D383</f>
        <v>35.269264300000003</v>
      </c>
    </row>
    <row r="384" spans="1:9" x14ac:dyDescent="0.25">
      <c r="A384" s="5" t="s">
        <v>7</v>
      </c>
      <c r="B384" s="6"/>
      <c r="C384" s="6"/>
      <c r="D384" s="6"/>
      <c r="E384" s="6"/>
      <c r="F384" s="7"/>
    </row>
    <row r="385" spans="1:6" x14ac:dyDescent="0.25">
      <c r="A385" s="8" t="s">
        <v>9</v>
      </c>
      <c r="B385" s="9">
        <v>84400</v>
      </c>
      <c r="C385" s="31">
        <f t="shared" ref="C385" si="83">D385-B385</f>
        <v>0</v>
      </c>
      <c r="D385" s="9">
        <v>84400</v>
      </c>
      <c r="E385" s="9">
        <v>2012.34</v>
      </c>
      <c r="F385" s="10">
        <f>E385/D385</f>
        <v>2.3842890995260664E-2</v>
      </c>
    </row>
    <row r="386" spans="1:6" x14ac:dyDescent="0.25">
      <c r="A386" s="11" t="s">
        <v>63</v>
      </c>
      <c r="B386" s="12">
        <f>SUM(B385)</f>
        <v>84400</v>
      </c>
      <c r="C386" s="12">
        <f>SUM(C385)</f>
        <v>0</v>
      </c>
      <c r="D386" s="12">
        <f>SUM(D385)</f>
        <v>84400</v>
      </c>
      <c r="E386" s="12">
        <f>SUM(E385)</f>
        <v>2012.34</v>
      </c>
      <c r="F386" s="13">
        <f>E386/D386</f>
        <v>2.3842890995260664E-2</v>
      </c>
    </row>
    <row r="387" spans="1:6" x14ac:dyDescent="0.25">
      <c r="A387" s="14" t="s">
        <v>58</v>
      </c>
      <c r="B387" s="15">
        <f>SUM(B383+B386)</f>
        <v>184400</v>
      </c>
      <c r="C387" s="15">
        <f>SUM(C383+C386)</f>
        <v>0</v>
      </c>
      <c r="D387" s="15">
        <f>SUM(D383+D386)</f>
        <v>184400</v>
      </c>
      <c r="E387" s="15">
        <f>SUM(E383+E386)</f>
        <v>3528938.77</v>
      </c>
      <c r="F387" s="16">
        <f>E387/D387</f>
        <v>19.137411984815618</v>
      </c>
    </row>
    <row r="388" spans="1:6" x14ac:dyDescent="0.25">
      <c r="A388" s="22"/>
      <c r="B388" s="9"/>
      <c r="C388" s="9"/>
      <c r="D388" s="9"/>
      <c r="E388" s="9"/>
      <c r="F388" s="10"/>
    </row>
    <row r="389" spans="1:6" x14ac:dyDescent="0.25">
      <c r="A389" s="2" t="s">
        <v>35</v>
      </c>
      <c r="B389" s="3"/>
      <c r="C389" s="3"/>
      <c r="D389" s="3"/>
      <c r="E389" s="3"/>
      <c r="F389" s="4"/>
    </row>
    <row r="390" spans="1:6" x14ac:dyDescent="0.25">
      <c r="A390" s="5" t="s">
        <v>97</v>
      </c>
      <c r="B390" s="6"/>
      <c r="C390" s="6"/>
      <c r="D390" s="6"/>
      <c r="E390" s="6"/>
      <c r="F390" s="7"/>
    </row>
    <row r="391" spans="1:6" s="37" customFormat="1" x14ac:dyDescent="0.25">
      <c r="A391" s="36" t="s">
        <v>84</v>
      </c>
      <c r="B391" s="31">
        <v>0</v>
      </c>
      <c r="C391" s="31">
        <f t="shared" ref="C391:C393" si="84">D391-B391</f>
        <v>0</v>
      </c>
      <c r="D391" s="31">
        <v>0</v>
      </c>
      <c r="E391" s="31">
        <v>198330.14</v>
      </c>
      <c r="F391" s="35"/>
    </row>
    <row r="392" spans="1:6" ht="15" customHeight="1" x14ac:dyDescent="0.25">
      <c r="A392" s="8" t="s">
        <v>15</v>
      </c>
      <c r="B392" s="9">
        <v>0</v>
      </c>
      <c r="C392" s="31">
        <f t="shared" si="84"/>
        <v>0</v>
      </c>
      <c r="D392" s="9">
        <v>0</v>
      </c>
      <c r="E392" s="9">
        <v>0</v>
      </c>
      <c r="F392" s="10"/>
    </row>
    <row r="393" spans="1:6" x14ac:dyDescent="0.25">
      <c r="A393" s="8" t="s">
        <v>6</v>
      </c>
      <c r="B393" s="9">
        <v>0</v>
      </c>
      <c r="C393" s="31">
        <f t="shared" si="84"/>
        <v>0</v>
      </c>
      <c r="D393" s="9">
        <v>0</v>
      </c>
      <c r="E393" s="9">
        <v>146.16999999999999</v>
      </c>
      <c r="F393" s="10"/>
    </row>
    <row r="394" spans="1:6" x14ac:dyDescent="0.25">
      <c r="A394" s="11" t="s">
        <v>98</v>
      </c>
      <c r="B394" s="12">
        <f>SUM(B391:B393)</f>
        <v>0</v>
      </c>
      <c r="C394" s="12">
        <f>SUM(C391:C393)</f>
        <v>0</v>
      </c>
      <c r="D394" s="12">
        <f>SUM(D391:D393)</f>
        <v>0</v>
      </c>
      <c r="E394" s="12">
        <f>SUM(E391:E393)</f>
        <v>198476.31000000003</v>
      </c>
      <c r="F394" s="13"/>
    </row>
    <row r="395" spans="1:6" x14ac:dyDescent="0.25">
      <c r="A395" s="5" t="s">
        <v>7</v>
      </c>
      <c r="B395" s="6"/>
      <c r="C395" s="6"/>
      <c r="D395" s="6"/>
      <c r="E395" s="6"/>
      <c r="F395" s="7"/>
    </row>
    <row r="396" spans="1:6" x14ac:dyDescent="0.25">
      <c r="A396" s="8" t="s">
        <v>9</v>
      </c>
      <c r="B396" s="9">
        <v>0</v>
      </c>
      <c r="C396" s="31">
        <f t="shared" ref="C396" si="85">D396-B396</f>
        <v>0</v>
      </c>
      <c r="D396" s="9">
        <v>0</v>
      </c>
      <c r="E396" s="9">
        <v>51955.98</v>
      </c>
      <c r="F396" s="10"/>
    </row>
    <row r="397" spans="1:6" x14ac:dyDescent="0.25">
      <c r="A397" s="11" t="s">
        <v>63</v>
      </c>
      <c r="B397" s="12">
        <f>SUM(B396)</f>
        <v>0</v>
      </c>
      <c r="C397" s="12">
        <f>SUM(C396)</f>
        <v>0</v>
      </c>
      <c r="D397" s="12">
        <f>SUM(D396)</f>
        <v>0</v>
      </c>
      <c r="E397" s="12">
        <f>SUM(E396)</f>
        <v>51955.98</v>
      </c>
      <c r="F397" s="13"/>
    </row>
    <row r="398" spans="1:6" x14ac:dyDescent="0.25">
      <c r="A398" s="14" t="s">
        <v>59</v>
      </c>
      <c r="B398" s="15">
        <f>SUM(B394+B397)</f>
        <v>0</v>
      </c>
      <c r="C398" s="15">
        <f>SUM(C394+C397)</f>
        <v>0</v>
      </c>
      <c r="D398" s="15">
        <f>SUM(D394+D397)</f>
        <v>0</v>
      </c>
      <c r="E398" s="15">
        <f>SUM(E394+E397)</f>
        <v>250432.29000000004</v>
      </c>
      <c r="F398" s="16"/>
    </row>
    <row r="399" spans="1:6" x14ac:dyDescent="0.25">
      <c r="A399" s="22"/>
      <c r="B399" s="9"/>
      <c r="C399" s="9"/>
      <c r="D399" s="9"/>
      <c r="E399" s="9"/>
      <c r="F399" s="10"/>
    </row>
    <row r="400" spans="1:6" x14ac:dyDescent="0.25">
      <c r="A400" s="2" t="s">
        <v>36</v>
      </c>
      <c r="B400" s="3"/>
      <c r="C400" s="3"/>
      <c r="D400" s="3"/>
      <c r="E400" s="3"/>
      <c r="F400" s="4"/>
    </row>
    <row r="401" spans="1:6" x14ac:dyDescent="0.25">
      <c r="A401" s="5" t="s">
        <v>97</v>
      </c>
      <c r="B401" s="6"/>
      <c r="C401" s="6"/>
      <c r="D401" s="6"/>
      <c r="E401" s="6"/>
      <c r="F401" s="7"/>
    </row>
    <row r="402" spans="1:6" x14ac:dyDescent="0.25">
      <c r="A402" s="8" t="s">
        <v>3</v>
      </c>
      <c r="B402" s="9">
        <v>40000</v>
      </c>
      <c r="C402" s="31">
        <f t="shared" ref="C402:C403" si="86">D402-B402</f>
        <v>0</v>
      </c>
      <c r="D402" s="9">
        <v>40000</v>
      </c>
      <c r="E402" s="9">
        <v>0</v>
      </c>
      <c r="F402" s="10">
        <f>E402/D402</f>
        <v>0</v>
      </c>
    </row>
    <row r="403" spans="1:6" x14ac:dyDescent="0.25">
      <c r="A403" s="8" t="s">
        <v>5</v>
      </c>
      <c r="B403" s="9">
        <v>0</v>
      </c>
      <c r="C403" s="31">
        <f t="shared" si="86"/>
        <v>0</v>
      </c>
      <c r="D403" s="9">
        <v>0</v>
      </c>
      <c r="E403" s="9">
        <v>0</v>
      </c>
      <c r="F403" s="10"/>
    </row>
    <row r="404" spans="1:6" x14ac:dyDescent="0.25">
      <c r="A404" s="11" t="s">
        <v>98</v>
      </c>
      <c r="B404" s="12">
        <f>SUM(B402:B403)</f>
        <v>40000</v>
      </c>
      <c r="C404" s="12">
        <f>SUM(C402:C403)</f>
        <v>0</v>
      </c>
      <c r="D404" s="12">
        <f>SUM(D402:D403)</f>
        <v>40000</v>
      </c>
      <c r="E404" s="12">
        <f>SUM(E402:E403)</f>
        <v>0</v>
      </c>
      <c r="F404" s="13">
        <f>E404/D404</f>
        <v>0</v>
      </c>
    </row>
    <row r="405" spans="1:6" x14ac:dyDescent="0.25">
      <c r="A405" s="14" t="s">
        <v>60</v>
      </c>
      <c r="B405" s="15">
        <f>SUM(B404)</f>
        <v>40000</v>
      </c>
      <c r="C405" s="15">
        <f>SUM(C404)</f>
        <v>0</v>
      </c>
      <c r="D405" s="15">
        <f>SUM(D404)</f>
        <v>40000</v>
      </c>
      <c r="E405" s="15">
        <f>SUM(E404)</f>
        <v>0</v>
      </c>
      <c r="F405" s="16">
        <f>E405/D405</f>
        <v>0</v>
      </c>
    </row>
    <row r="406" spans="1:6" x14ac:dyDescent="0.25">
      <c r="A406" s="22"/>
      <c r="B406" s="9"/>
      <c r="C406" s="9"/>
      <c r="D406" s="9"/>
      <c r="E406" s="9"/>
      <c r="F406" s="10"/>
    </row>
    <row r="407" spans="1:6" x14ac:dyDescent="0.25">
      <c r="A407" s="2" t="s">
        <v>37</v>
      </c>
      <c r="B407" s="3"/>
      <c r="C407" s="3"/>
      <c r="D407" s="3"/>
      <c r="E407" s="3"/>
      <c r="F407" s="4"/>
    </row>
    <row r="408" spans="1:6" x14ac:dyDescent="0.25">
      <c r="A408" s="5" t="s">
        <v>97</v>
      </c>
      <c r="B408" s="6"/>
      <c r="C408" s="6"/>
      <c r="D408" s="6"/>
      <c r="E408" s="6"/>
      <c r="F408" s="7"/>
    </row>
    <row r="409" spans="1:6" s="37" customFormat="1" x14ac:dyDescent="0.25">
      <c r="A409" s="36" t="s">
        <v>84</v>
      </c>
      <c r="B409" s="31">
        <v>60000</v>
      </c>
      <c r="C409" s="31">
        <f t="shared" ref="C409:C412" si="87">D409-B409</f>
        <v>0</v>
      </c>
      <c r="D409" s="31">
        <v>60000</v>
      </c>
      <c r="E409" s="31">
        <v>1512941.46</v>
      </c>
      <c r="F409" s="35">
        <f>E409/D409</f>
        <v>25.215691</v>
      </c>
    </row>
    <row r="410" spans="1:6" x14ac:dyDescent="0.25">
      <c r="A410" s="8" t="s">
        <v>3</v>
      </c>
      <c r="B410" s="9">
        <v>60000</v>
      </c>
      <c r="C410" s="31">
        <f t="shared" si="87"/>
        <v>0</v>
      </c>
      <c r="D410" s="9">
        <v>60000</v>
      </c>
      <c r="E410" s="9">
        <v>18996.509999999998</v>
      </c>
      <c r="F410" s="10">
        <f>E410/D410</f>
        <v>0.31660849999999996</v>
      </c>
    </row>
    <row r="411" spans="1:6" x14ac:dyDescent="0.25">
      <c r="A411" s="8" t="s">
        <v>15</v>
      </c>
      <c r="B411" s="9">
        <v>5000</v>
      </c>
      <c r="C411" s="31">
        <f t="shared" si="87"/>
        <v>0</v>
      </c>
      <c r="D411" s="9">
        <v>5000</v>
      </c>
      <c r="E411" s="9">
        <v>14.37</v>
      </c>
      <c r="F411" s="10">
        <f>E411/D411</f>
        <v>2.8739999999999998E-3</v>
      </c>
    </row>
    <row r="412" spans="1:6" x14ac:dyDescent="0.25">
      <c r="A412" s="8" t="s">
        <v>6</v>
      </c>
      <c r="B412" s="9">
        <v>15000</v>
      </c>
      <c r="C412" s="31">
        <f t="shared" si="87"/>
        <v>0</v>
      </c>
      <c r="D412" s="9">
        <v>15000</v>
      </c>
      <c r="E412" s="9">
        <v>24692.7</v>
      </c>
      <c r="F412" s="10">
        <f>E412/D412</f>
        <v>1.64618</v>
      </c>
    </row>
    <row r="413" spans="1:6" x14ac:dyDescent="0.25">
      <c r="A413" s="11" t="s">
        <v>98</v>
      </c>
      <c r="B413" s="12">
        <f>SUM(B409:B412)</f>
        <v>140000</v>
      </c>
      <c r="C413" s="12">
        <f>SUM(C409:C412)</f>
        <v>0</v>
      </c>
      <c r="D413" s="12">
        <f>SUM(D409:D412)</f>
        <v>140000</v>
      </c>
      <c r="E413" s="42">
        <f>SUM(E409:E412)</f>
        <v>1556645.04</v>
      </c>
      <c r="F413" s="13">
        <f>E413/D413</f>
        <v>11.118893142857143</v>
      </c>
    </row>
    <row r="414" spans="1:6" x14ac:dyDescent="0.25">
      <c r="A414" s="5" t="s">
        <v>7</v>
      </c>
      <c r="B414" s="6"/>
      <c r="C414" s="6"/>
      <c r="D414" s="6"/>
      <c r="E414" s="6"/>
      <c r="F414" s="7"/>
    </row>
    <row r="415" spans="1:6" x14ac:dyDescent="0.25">
      <c r="A415" s="8" t="s">
        <v>9</v>
      </c>
      <c r="B415" s="9">
        <v>40000</v>
      </c>
      <c r="C415" s="31">
        <f t="shared" ref="C415" si="88">D415-B415</f>
        <v>0</v>
      </c>
      <c r="D415" s="9">
        <v>40000</v>
      </c>
      <c r="E415" s="9">
        <v>21026.38</v>
      </c>
      <c r="F415" s="10">
        <f>E415/D415</f>
        <v>0.52565950000000006</v>
      </c>
    </row>
    <row r="416" spans="1:6" x14ac:dyDescent="0.25">
      <c r="A416" s="11" t="s">
        <v>63</v>
      </c>
      <c r="B416" s="12">
        <f>SUM(B415)</f>
        <v>40000</v>
      </c>
      <c r="C416" s="12">
        <f>SUM(C415)</f>
        <v>0</v>
      </c>
      <c r="D416" s="12">
        <f>SUM(D415)</f>
        <v>40000</v>
      </c>
      <c r="E416" s="12">
        <f>SUM(E415)</f>
        <v>21026.38</v>
      </c>
      <c r="F416" s="13">
        <f>E416/D416</f>
        <v>0.52565950000000006</v>
      </c>
    </row>
    <row r="417" spans="1:7" x14ac:dyDescent="0.25">
      <c r="A417" s="14" t="s">
        <v>61</v>
      </c>
      <c r="B417" s="15">
        <f>SUM(B413+B416)</f>
        <v>180000</v>
      </c>
      <c r="C417" s="15">
        <f>SUM(C413+C416)</f>
        <v>0</v>
      </c>
      <c r="D417" s="15">
        <f>SUM(D413+D416)</f>
        <v>180000</v>
      </c>
      <c r="E417" s="15">
        <f>SUM(E413+E416)</f>
        <v>1577671.42</v>
      </c>
      <c r="F417" s="16">
        <f>E417/D417</f>
        <v>8.7648412222222216</v>
      </c>
    </row>
    <row r="418" spans="1:7" x14ac:dyDescent="0.25">
      <c r="A418" s="22"/>
      <c r="B418" s="9"/>
      <c r="C418" s="9"/>
      <c r="D418" s="9"/>
      <c r="E418" s="9"/>
      <c r="F418" s="10"/>
    </row>
    <row r="419" spans="1:7" x14ac:dyDescent="0.25">
      <c r="A419" s="2" t="s">
        <v>101</v>
      </c>
      <c r="B419" s="3"/>
      <c r="C419" s="3"/>
      <c r="D419" s="3"/>
      <c r="E419" s="3"/>
      <c r="F419" s="4"/>
    </row>
    <row r="420" spans="1:7" x14ac:dyDescent="0.25">
      <c r="A420" s="5" t="s">
        <v>11</v>
      </c>
      <c r="B420" s="6"/>
      <c r="C420" s="6"/>
      <c r="D420" s="6"/>
      <c r="E420" s="6"/>
      <c r="F420" s="7"/>
    </row>
    <row r="421" spans="1:7" x14ac:dyDescent="0.25">
      <c r="A421" s="8" t="s">
        <v>95</v>
      </c>
      <c r="B421" s="9">
        <v>23048630.93</v>
      </c>
      <c r="C421" s="31">
        <f t="shared" ref="C421" si="89">D421-B421</f>
        <v>13808345.789999999</v>
      </c>
      <c r="D421" s="9">
        <v>36856976.719999999</v>
      </c>
      <c r="E421" s="9">
        <v>0</v>
      </c>
      <c r="F421" s="10">
        <f>E421/D421</f>
        <v>0</v>
      </c>
    </row>
    <row r="422" spans="1:7" x14ac:dyDescent="0.25">
      <c r="A422" s="11" t="s">
        <v>64</v>
      </c>
      <c r="B422" s="12">
        <f t="shared" ref="B422:E423" si="90">SUM(B421)</f>
        <v>23048630.93</v>
      </c>
      <c r="C422" s="12">
        <f t="shared" si="90"/>
        <v>13808345.789999999</v>
      </c>
      <c r="D422" s="12">
        <f t="shared" si="90"/>
        <v>36856976.719999999</v>
      </c>
      <c r="E422" s="12">
        <f t="shared" si="90"/>
        <v>0</v>
      </c>
      <c r="F422" s="13">
        <f>E422/D422</f>
        <v>0</v>
      </c>
    </row>
    <row r="423" spans="1:7" x14ac:dyDescent="0.25">
      <c r="A423" s="14" t="s">
        <v>102</v>
      </c>
      <c r="B423" s="15">
        <f t="shared" si="90"/>
        <v>23048630.93</v>
      </c>
      <c r="C423" s="15">
        <f t="shared" si="90"/>
        <v>13808345.789999999</v>
      </c>
      <c r="D423" s="15">
        <f t="shared" si="90"/>
        <v>36856976.719999999</v>
      </c>
      <c r="E423" s="15">
        <f t="shared" si="90"/>
        <v>0</v>
      </c>
      <c r="F423" s="16">
        <f>E423/D423</f>
        <v>0</v>
      </c>
    </row>
    <row r="424" spans="1:7" ht="15.75" thickBot="1" x14ac:dyDescent="0.3">
      <c r="A424" s="23"/>
      <c r="B424" s="24"/>
      <c r="C424" s="24"/>
      <c r="D424" s="24"/>
      <c r="E424" s="24"/>
      <c r="F424" s="25"/>
    </row>
    <row r="425" spans="1:7" s="26" customFormat="1" ht="16.5" thickBot="1" x14ac:dyDescent="0.3">
      <c r="A425" s="38" t="s">
        <v>38</v>
      </c>
      <c r="B425" s="45">
        <f>SUM(B12+B29+B41+B54+B66+B77+B93+B109+B125+B138+B182+B197+B204+B215+B231+B237+B243+B249+B276+B288+B302+B313+B322+B334+B352+B364+B376+B387+B398+B405+B417+B423)</f>
        <v>406250619.81999999</v>
      </c>
      <c r="C425" s="46">
        <f>D425-B425</f>
        <v>15080506.129999936</v>
      </c>
      <c r="D425" s="45">
        <f t="shared" ref="D425:E425" si="91">SUM(D12+D29+D41+D54+D66+D77+D93+D109+D125+D138+D182+D197+D204+D215+D231+D237+D243+D249+D276+D288+D302+D313+D322+D334+D352+D364+D376+D387+D398+D405+D417+D423)</f>
        <v>421331125.94999993</v>
      </c>
      <c r="E425" s="45">
        <f t="shared" si="91"/>
        <v>402804997.94</v>
      </c>
      <c r="F425" s="39">
        <f>E425/D425</f>
        <v>0.95602952910676142</v>
      </c>
    </row>
    <row r="427" spans="1:7" x14ac:dyDescent="0.25">
      <c r="B427" s="1"/>
      <c r="C427" s="1"/>
      <c r="D427" s="1"/>
      <c r="E427" s="1"/>
      <c r="F427" s="1"/>
    </row>
    <row r="429" spans="1:7" x14ac:dyDescent="0.25">
      <c r="B429" s="1"/>
      <c r="D429" s="1"/>
      <c r="E429" s="47"/>
      <c r="F429" s="47"/>
      <c r="G429" s="1"/>
    </row>
  </sheetData>
  <mergeCells count="1">
    <mergeCell ref="A1:F1"/>
  </mergeCells>
  <printOptions horizontalCentered="1"/>
  <pageMargins left="0.43307086614173229" right="0.15748031496062992" top="0.74803149606299213" bottom="0.74803149606299213" header="0.31496062992125984" footer="0.31496062992125984"/>
  <pageSetup paperSize="9" scale="51" fitToHeight="10" orientation="portrait" r:id="rId1"/>
  <ignoredErrors>
    <ignoredError sqref="C8:F429" formula="1"/>
    <ignoredError sqref="B30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 ingresos 2023</vt:lpstr>
      <vt:lpstr>'liq ingresos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2019-06-11T09:21:55Z</dcterms:created>
  <dcterms:modified xsi:type="dcterms:W3CDTF">2024-07-01T07:04:05Z</dcterms:modified>
</cp:coreProperties>
</file>