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TCT800-8PLD0GIHN6S5\Nextcloud\VAE_Area_Económica_Secretaria\PORTAL DE TRANSPARENCIA\INFORMACION ECONOMICA\CUENTAS ANUALES\Cuentas Anuales 2025\"/>
    </mc:Choice>
  </mc:AlternateContent>
  <xr:revisionPtr revIDLastSave="0" documentId="8_{66AC6809-E7DC-4BDF-B3A2-F21CC2DCDF70}" xr6:coauthVersionLast="47" xr6:coauthVersionMax="47" xr10:uidLastSave="{00000000-0000-0000-0000-000000000000}"/>
  <bookViews>
    <workbookView xWindow="28680" yWindow="-870" windowWidth="29040" windowHeight="15720" xr2:uid="{AC6E6FBC-33B0-4289-9F92-5D1CCA409FCA}"/>
  </bookViews>
  <sheets>
    <sheet name="DEFICIT 2025_NO_AFECTADO " sheetId="1" r:id="rId1"/>
    <sheet name="DEFICIT 2025_AFECTADO" sheetId="2" r:id="rId2"/>
    <sheet name="DEFICIT 2025" sheetId="3" r:id="rId3"/>
  </sheets>
  <externalReferences>
    <externalReference r:id="rId4"/>
  </externalReferences>
  <definedNames>
    <definedName name="aaa">#REF!</definedName>
    <definedName name="AAAAA">#REF!</definedName>
    <definedName name="AAAFFF">#REF!</definedName>
    <definedName name="AÑO">#REF!</definedName>
    <definedName name="AÑOS">#REF!</definedName>
    <definedName name="CONSULTA_2004">#REF!</definedName>
    <definedName name="CONSULTA_2006">#REF!</definedName>
    <definedName name="Consulta1">#REF!</definedName>
    <definedName name="Consulta2">#REF!</definedName>
    <definedName name="Copia_de_CONSULTA_07_50">#REF!</definedName>
    <definedName name="DDD">#REF!</definedName>
    <definedName name="DIA">#REF!</definedName>
    <definedName name="DIAS">#REF!</definedName>
    <definedName name="EEE">#REF!</definedName>
    <definedName name="ESCUELAS">#REF!</definedName>
    <definedName name="FINAL">#REF!</definedName>
    <definedName name="h">#REF!</definedName>
    <definedName name="HOLA">#REF!</definedName>
    <definedName name="kkkk">#REF!</definedName>
    <definedName name="KKKKKKKKK">#REF!</definedName>
    <definedName name="lll">#REF!</definedName>
    <definedName name="MES">#REF!</definedName>
    <definedName name="MESES">#REF!</definedName>
    <definedName name="MESES2">#REF!</definedName>
    <definedName name="mkll">#REF!</definedName>
    <definedName name="nn">#REF!</definedName>
    <definedName name="prev">#REF!</definedName>
    <definedName name="previsión">#REF!</definedName>
    <definedName name="previsiones_05_06_2010">#REF!</definedName>
    <definedName name="qq">#REF!</definedName>
    <definedName name="qqq">#REF!</definedName>
    <definedName name="RESPONSABLE">#REF!</definedName>
    <definedName name="RESPONSABLES">#REF!</definedName>
    <definedName name="VICERRECTORADO">#REF!</definedName>
    <definedName name="VICERRECTORAD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3" i="3" l="1"/>
  <c r="D12" i="3"/>
  <c r="C12" i="3"/>
  <c r="E11" i="3"/>
  <c r="E10" i="3"/>
  <c r="E9" i="3"/>
  <c r="E8" i="3"/>
  <c r="E7" i="3"/>
  <c r="E6" i="3"/>
  <c r="E5" i="3"/>
  <c r="E4" i="3"/>
  <c r="E12" i="3" s="1"/>
  <c r="D4" i="3"/>
  <c r="C4" i="3"/>
  <c r="E13" i="2"/>
  <c r="D12" i="2"/>
  <c r="C12" i="2"/>
  <c r="E11" i="2"/>
  <c r="E10" i="2"/>
  <c r="E9" i="2"/>
  <c r="E8" i="2"/>
  <c r="E7" i="2"/>
  <c r="E6" i="2"/>
  <c r="E5" i="2"/>
  <c r="D4" i="2"/>
  <c r="E4" i="2" s="1"/>
  <c r="E12" i="2" s="1"/>
  <c r="C4" i="2"/>
  <c r="E19" i="1"/>
  <c r="E18" i="1"/>
  <c r="E17" i="1"/>
  <c r="E13" i="1" s="1"/>
  <c r="E20" i="1" s="1"/>
  <c r="E24" i="1" s="1"/>
  <c r="D12" i="1"/>
  <c r="C12" i="1"/>
  <c r="E11" i="1"/>
  <c r="E10" i="1"/>
  <c r="E9" i="1"/>
  <c r="E8" i="1"/>
  <c r="E7" i="1"/>
  <c r="E6" i="1"/>
  <c r="E5" i="1"/>
  <c r="D4" i="1"/>
  <c r="C4" i="1"/>
  <c r="E4" i="1" s="1"/>
  <c r="E12" i="1" s="1"/>
  <c r="E20" i="2" l="1"/>
  <c r="E20" i="3"/>
  <c r="E24" i="3" s="1"/>
</calcChain>
</file>

<file path=xl/sharedStrings.xml><?xml version="1.0" encoding="utf-8"?>
<sst xmlns="http://schemas.openxmlformats.org/spreadsheetml/2006/main" count="81" uniqueCount="31">
  <si>
    <t>CÁLCULO DEL DÉFICIT O SUPERÁVIT NO AFECTADO SEGÚN LEY DE ESTABILIDAD 2025</t>
  </si>
  <si>
    <t>Conceptos</t>
  </si>
  <si>
    <t>Derechos Reconocidos Netos</t>
  </si>
  <si>
    <t>Obligaciones Reconocidas Netas</t>
  </si>
  <si>
    <t>Importes</t>
  </si>
  <si>
    <t>1. (+) Operaciones no financieras</t>
  </si>
  <si>
    <t xml:space="preserve">CAPITULO  I </t>
  </si>
  <si>
    <t>CAPITULO  II</t>
  </si>
  <si>
    <t>CAPITULO  III</t>
  </si>
  <si>
    <t>CAPITULO  IV</t>
  </si>
  <si>
    <t>CAPITULO  V</t>
  </si>
  <si>
    <t>CAPITULO  VI</t>
  </si>
  <si>
    <t>CAPITULO  VII</t>
  </si>
  <si>
    <t>SALDO PRESUPUESTARIO NO FINANCIERO</t>
  </si>
  <si>
    <t>+/-</t>
  </si>
  <si>
    <t>Ajustes SEC    (Cuenta 413)</t>
  </si>
  <si>
    <t xml:space="preserve">(+)Intereses </t>
  </si>
  <si>
    <t xml:space="preserve">(-)Intereses </t>
  </si>
  <si>
    <t xml:space="preserve">(+) Acreedores por periodificación de gastos presupuestarios </t>
  </si>
  <si>
    <t xml:space="preserve">(-) Acreedores por periodificación de gastos presupuestarios </t>
  </si>
  <si>
    <t xml:space="preserve">(+) Acreedores por operaciones pendientes de aplicar a Presupuesto </t>
  </si>
  <si>
    <t xml:space="preserve">(-) Acreedores por operaciones pendientes de aplicar a Presupuesto </t>
  </si>
  <si>
    <t>SUPERÁVIT O DÉFICIT  PRESUPUESTARIO</t>
  </si>
  <si>
    <t>1.</t>
  </si>
  <si>
    <t>A efectos de comparación para efectuar estadísticas se aplican los Ajustes SEC. La UPM debe aplicar el criterio de caja en el capítulo 3, concepto 310, efectuando un ajuste negativo por importe de 2.515.700,73 euros</t>
  </si>
  <si>
    <t>2.</t>
  </si>
  <si>
    <t>A efectos de comparación para efectuar estadísticas se aplican los Ajustes SEC. En los gastos de personal es preciso aplicar el principio de devengo,reflejando el incremento retributivo del 2,5% de 2025, abonado en febrero de 2026, correspondiendo un ajuste negativo por importe de 5.913.519,55. Este ajuste supone que la UPM adelanta el importe de la nómina, dado que el ingreso de la Comunidad de Madrid no se refleja en el Presupuesto y en las Cuentas Anuales hasta junio de 2026.</t>
  </si>
  <si>
    <t>3.</t>
  </si>
  <si>
    <t xml:space="preserve">Déficit Presupuestario después de ajustes SEC: </t>
  </si>
  <si>
    <t>CÁLCULO DEL DÉFICIT O SUPERÁVIT AFECTADO SEGÚN LEY DE ESTABILIDAD 2025</t>
  </si>
  <si>
    <t>CÁLCULO DEL DÉFICIT O SUPERÁVIT SEGÚN LEY DE ESTABILIDAD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</si>
</sst>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name val="Calibri"/>
      <family val="2"/>
      <scheme val="minor"/>
    </font>
    <font>
      <sz val="12"/>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1" fillId="0" borderId="0" xfId="0" applyFont="1" applyAlignment="1">
      <alignment horizontal="center" vertical="center" wrapText="1"/>
    </xf>
    <xf numFmtId="0" fontId="2" fillId="0" borderId="0" xfId="0" applyFont="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0" borderId="0" xfId="0" applyFont="1"/>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 xfId="0" applyFont="1" applyBorder="1" applyAlignment="1">
      <alignment horizontal="left" vertical="center" indent="1"/>
    </xf>
    <xf numFmtId="0" fontId="3" fillId="0" borderId="6" xfId="0" applyFont="1" applyBorder="1" applyAlignment="1">
      <alignment horizontal="left" vertical="center" indent="1"/>
    </xf>
    <xf numFmtId="4" fontId="3" fillId="0" borderId="0" xfId="0" applyNumberFormat="1" applyFont="1" applyAlignment="1">
      <alignment horizontal="right" vertical="center" indent="1"/>
    </xf>
    <xf numFmtId="4" fontId="3" fillId="0" borderId="7" xfId="0" applyNumberFormat="1" applyFont="1" applyBorder="1" applyAlignment="1">
      <alignment horizontal="right" vertical="center" indent="1"/>
    </xf>
    <xf numFmtId="4" fontId="3" fillId="0" borderId="8" xfId="0" applyNumberFormat="1" applyFont="1" applyBorder="1" applyAlignment="1">
      <alignment horizontal="right" vertical="center" indent="1"/>
    </xf>
    <xf numFmtId="4" fontId="4" fillId="0" borderId="0" xfId="0" applyNumberFormat="1" applyFont="1"/>
    <xf numFmtId="0" fontId="5" fillId="0" borderId="9" xfId="0" applyFont="1" applyBorder="1" applyAlignment="1">
      <alignment vertical="center"/>
    </xf>
    <xf numFmtId="0" fontId="5" fillId="0" borderId="8" xfId="0" applyFont="1" applyBorder="1" applyAlignment="1">
      <alignment vertical="center"/>
    </xf>
    <xf numFmtId="4" fontId="5" fillId="0" borderId="0" xfId="0" applyNumberFormat="1" applyFont="1" applyAlignment="1">
      <alignment horizontal="right" vertical="center" indent="1"/>
    </xf>
    <xf numFmtId="4" fontId="5" fillId="0" borderId="10" xfId="0" applyNumberFormat="1" applyFont="1" applyBorder="1" applyAlignment="1">
      <alignment horizontal="right" vertical="center" indent="1"/>
    </xf>
    <xf numFmtId="4" fontId="5" fillId="0" borderId="10" xfId="0" applyNumberFormat="1" applyFont="1" applyBorder="1" applyAlignment="1">
      <alignment horizontal="right" indent="1"/>
    </xf>
    <xf numFmtId="0" fontId="5" fillId="0" borderId="10" xfId="0" applyFont="1" applyBorder="1" applyAlignment="1">
      <alignment horizontal="right" indent="1"/>
    </xf>
    <xf numFmtId="4" fontId="5" fillId="0" borderId="11" xfId="0" applyNumberFormat="1" applyFont="1" applyBorder="1" applyAlignment="1">
      <alignment horizontal="right" vertical="center" indent="1"/>
    </xf>
    <xf numFmtId="0" fontId="3" fillId="2" borderId="12" xfId="0" applyFont="1" applyFill="1" applyBorder="1" applyAlignment="1">
      <alignment horizontal="left" vertical="center" wrapText="1" indent="1"/>
    </xf>
    <xf numFmtId="0" fontId="3" fillId="2" borderId="13" xfId="0" applyFont="1" applyFill="1" applyBorder="1" applyAlignment="1">
      <alignment horizontal="left" vertical="center" wrapText="1" indent="1"/>
    </xf>
    <xf numFmtId="4" fontId="3" fillId="2" borderId="14" xfId="0" applyNumberFormat="1" applyFont="1" applyFill="1" applyBorder="1" applyAlignment="1">
      <alignment horizontal="right" vertical="center" indent="1"/>
    </xf>
    <xf numFmtId="4" fontId="3" fillId="2" borderId="3" xfId="0" applyNumberFormat="1" applyFont="1" applyFill="1" applyBorder="1" applyAlignment="1">
      <alignment horizontal="right" vertical="center" indent="1"/>
    </xf>
    <xf numFmtId="0" fontId="5" fillId="0" borderId="9" xfId="0" applyFont="1" applyBorder="1" applyAlignment="1">
      <alignment horizontal="right" vertical="center" wrapText="1"/>
    </xf>
    <xf numFmtId="0" fontId="5" fillId="0" borderId="0" xfId="0" applyFont="1" applyAlignment="1">
      <alignment vertical="center" wrapText="1"/>
    </xf>
    <xf numFmtId="0" fontId="5" fillId="0" borderId="0" xfId="0" applyFont="1" applyAlignment="1">
      <alignment vertical="center"/>
    </xf>
    <xf numFmtId="0" fontId="5" fillId="0" borderId="15"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14" xfId="0" applyFont="1" applyBorder="1" applyAlignment="1">
      <alignment horizontal="left" vertical="center" indent="1"/>
    </xf>
    <xf numFmtId="4" fontId="5" fillId="0" borderId="3" xfId="0" applyNumberFormat="1" applyFont="1" applyBorder="1" applyAlignment="1">
      <alignment horizontal="right" vertical="center" indent="1"/>
    </xf>
    <xf numFmtId="0" fontId="5" fillId="0" borderId="9" xfId="0" applyFont="1" applyBorder="1" applyAlignment="1">
      <alignment horizontal="left" vertical="center" wrapText="1" indent="1"/>
    </xf>
    <xf numFmtId="0" fontId="5" fillId="0" borderId="0" xfId="0" applyFont="1" applyAlignment="1">
      <alignment horizontal="left" vertical="center" wrapText="1" indent="1"/>
    </xf>
    <xf numFmtId="0" fontId="5" fillId="0" borderId="0" xfId="0" applyFont="1" applyAlignment="1">
      <alignment horizontal="left" vertical="center" indent="1"/>
    </xf>
    <xf numFmtId="0" fontId="5" fillId="0" borderId="15" xfId="0" applyFont="1" applyBorder="1" applyAlignment="1">
      <alignment horizontal="left" vertical="center" indent="1"/>
    </xf>
    <xf numFmtId="0" fontId="5" fillId="0" borderId="14" xfId="0" applyFont="1" applyBorder="1" applyAlignment="1">
      <alignment horizontal="left" vertical="center" indent="1"/>
    </xf>
    <xf numFmtId="0" fontId="5" fillId="0" borderId="0" xfId="0" applyFont="1" applyAlignment="1">
      <alignment horizontal="left" indent="1"/>
    </xf>
    <xf numFmtId="0" fontId="5" fillId="0" borderId="15" xfId="0" applyFont="1" applyBorder="1" applyAlignment="1">
      <alignment horizontal="left" vertical="center" indent="1"/>
    </xf>
    <xf numFmtId="0" fontId="5" fillId="0" borderId="16" xfId="0" applyFont="1" applyBorder="1" applyAlignment="1">
      <alignment horizontal="left" vertical="center" wrapText="1" indent="1"/>
    </xf>
    <xf numFmtId="0" fontId="3" fillId="2" borderId="15" xfId="0" applyFont="1" applyFill="1" applyBorder="1" applyAlignment="1">
      <alignment vertical="center" wrapText="1"/>
    </xf>
    <xf numFmtId="0" fontId="3" fillId="2" borderId="14" xfId="0" applyFont="1" applyFill="1" applyBorder="1" applyAlignment="1">
      <alignment vertical="center" wrapText="1"/>
    </xf>
    <xf numFmtId="0" fontId="3" fillId="2" borderId="5" xfId="0" applyFont="1" applyFill="1" applyBorder="1" applyAlignment="1">
      <alignment vertical="center" wrapText="1"/>
    </xf>
    <xf numFmtId="0" fontId="5" fillId="2" borderId="5" xfId="0" applyFont="1" applyFill="1" applyBorder="1" applyAlignment="1">
      <alignment vertical="center"/>
    </xf>
    <xf numFmtId="4" fontId="3" fillId="2" borderId="17" xfId="0" applyNumberFormat="1" applyFont="1" applyFill="1" applyBorder="1" applyAlignment="1">
      <alignment horizontal="right" vertical="center" indent="1"/>
    </xf>
    <xf numFmtId="0" fontId="4" fillId="0" borderId="0" xfId="0" applyFont="1" applyAlignment="1">
      <alignment vertical="top"/>
    </xf>
    <xf numFmtId="0" fontId="5" fillId="0" borderId="0" xfId="0" applyFont="1" applyAlignment="1">
      <alignment horizontal="justify" vertical="top" wrapText="1"/>
    </xf>
    <xf numFmtId="4" fontId="4" fillId="0" borderId="0" xfId="0" applyNumberFormat="1" applyFont="1" applyAlignment="1">
      <alignment wrapText="1"/>
    </xf>
    <xf numFmtId="0" fontId="4" fillId="0" borderId="0" xfId="0" applyFont="1" applyAlignment="1">
      <alignment wrapText="1"/>
    </xf>
    <xf numFmtId="0" fontId="4" fillId="0" borderId="0" xfId="0" applyFont="1" applyAlignment="1">
      <alignment vertical="center"/>
    </xf>
    <xf numFmtId="0" fontId="3" fillId="0" borderId="15" xfId="0" applyFont="1" applyBorder="1" applyAlignment="1">
      <alignment vertical="center"/>
    </xf>
    <xf numFmtId="0" fontId="3" fillId="0" borderId="14" xfId="0" applyFont="1" applyBorder="1"/>
    <xf numFmtId="4" fontId="3" fillId="0" borderId="16" xfId="0" applyNumberFormat="1" applyFont="1" applyBorder="1" applyAlignment="1">
      <alignment horizontal="right" vertical="center" indent="1"/>
    </xf>
  </cellXfs>
  <cellStyles count="1">
    <cellStyle name="Normal" xfId="0" builtinId="0"/>
  </cellStyles>
  <dxfs count="8">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VAE_Gestion_Economica/VAE_Cuentas_Anuales/CCAA%202025/CUENTA%202025%20UPM/INFORMES%20UPM/Copia%20de%20D&#201;FICIT_LEY%20ESTABIL%2025_05_2026_con%20subida%2025.xlsx" TargetMode="External"/><Relationship Id="rId2" Type="http://schemas.openxmlformats.org/officeDocument/2006/relationships/externalLinkPath" Target="file:///C:\Users\$TCT800-8PLD0GIHN6S5\Nextcloud\VAE_Gestion_Economica\VAE_Cuentas_Anuales\CCAA%202025\CUENTA%202025%20UPM\INFORMES%20UPM\Copia%20de%20D&#201;FICIT_LEY%20ESTABIL%2025_05_2026_con%20subida%2025.xlsx" TargetMode="External"/><Relationship Id="rId1" Type="http://schemas.openxmlformats.org/officeDocument/2006/relationships/externalLinkPath" Target="/Users/$TCT800-8PLD0GIHN6S5/Nextcloud/VAE_Gestion_Economica/VAE_Cuentas_Anuales/CCAA%202025/CUENTA%202025%20UPM/INFORMES%20UPM/Copia%20de%20D&#201;FICIT_LEY%20ESTABIL%2025_05_2026_con%20subida%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EFICIT 2025_NO_AFECTADO "/>
      <sheetName val="DEFICIT 2025_AFECTADO"/>
      <sheetName val="DEFICIT 2025"/>
      <sheetName val="Comparativa 2023-2025"/>
      <sheetName val="Comparativa 2023-2025 (2)"/>
      <sheetName val="AJUSTE AL CRITERIO DE CAJA  MAT"/>
      <sheetName val="EXPLICACIÓN CRITERIO DE CAJA"/>
      <sheetName val="DINÁMICA"/>
      <sheetName val="IMPUTACIONES A CTE CTA 2025"/>
      <sheetName val="GASTOS TOTALES POR TIPO"/>
      <sheetName val="Hoja3"/>
      <sheetName val="INGRESOS TOTALES POR TIPO AFECT"/>
      <sheetName val=" INGRESOS Y GASTOS POR TIPO"/>
      <sheetName val="Ingresos_nivel capítulo"/>
      <sheetName val="detalle de ingresos"/>
      <sheetName val="Gastos_nivel capítulo"/>
      <sheetName val="detalle de gas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BD42C-2290-475D-A134-833CDCE253D2}">
  <sheetPr>
    <tabColor rgb="FF92D050"/>
  </sheetPr>
  <dimension ref="A1:N27"/>
  <sheetViews>
    <sheetView showGridLines="0" tabSelected="1" workbookViewId="0">
      <selection activeCell="H13" sqref="H13"/>
    </sheetView>
  </sheetViews>
  <sheetFormatPr baseColWidth="10" defaultColWidth="11.42578125" defaultRowHeight="15" x14ac:dyDescent="0.25"/>
  <cols>
    <col min="1" max="1" width="4" style="7" customWidth="1"/>
    <col min="2" max="2" width="52.85546875" style="7" customWidth="1"/>
    <col min="3" max="3" width="16.28515625" style="7" customWidth="1"/>
    <col min="4" max="4" width="16.140625" style="7" customWidth="1"/>
    <col min="5" max="5" width="16.5703125" style="7" customWidth="1"/>
    <col min="6" max="7" width="13.7109375" style="7" bestFit="1" customWidth="1"/>
    <col min="8" max="8" width="12.7109375" style="7" bestFit="1" customWidth="1"/>
    <col min="9" max="9" width="12.42578125" style="7" bestFit="1" customWidth="1"/>
    <col min="10" max="16384" width="11.42578125" style="7"/>
  </cols>
  <sheetData>
    <row r="1" spans="1:8" s="2" customFormat="1" ht="30" customHeight="1" x14ac:dyDescent="0.25">
      <c r="A1" s="1" t="s">
        <v>0</v>
      </c>
      <c r="B1" s="1"/>
      <c r="C1" s="1"/>
      <c r="D1" s="1"/>
      <c r="E1" s="1"/>
    </row>
    <row r="2" spans="1:8" ht="25.5" x14ac:dyDescent="0.25">
      <c r="A2" s="3" t="s">
        <v>1</v>
      </c>
      <c r="B2" s="4"/>
      <c r="C2" s="5" t="s">
        <v>2</v>
      </c>
      <c r="D2" s="5" t="s">
        <v>3</v>
      </c>
      <c r="E2" s="6" t="s">
        <v>4</v>
      </c>
    </row>
    <row r="3" spans="1:8" x14ac:dyDescent="0.25">
      <c r="A3" s="8"/>
      <c r="B3" s="9"/>
      <c r="C3" s="6">
        <v>2025</v>
      </c>
      <c r="D3" s="6">
        <v>2025</v>
      </c>
      <c r="E3" s="6">
        <v>2025</v>
      </c>
    </row>
    <row r="4" spans="1:8" ht="17.100000000000001" customHeight="1" x14ac:dyDescent="0.25">
      <c r="A4" s="10" t="s">
        <v>5</v>
      </c>
      <c r="B4" s="11"/>
      <c r="C4" s="12">
        <f>C7+C8+C9+C10+C11</f>
        <v>318900961.75999993</v>
      </c>
      <c r="D4" s="13">
        <f>D5+D6+D7+D8+D9+D10+D11</f>
        <v>315956471.34999996</v>
      </c>
      <c r="E4" s="14">
        <f>C4-D4</f>
        <v>2944490.4099999666</v>
      </c>
      <c r="F4" s="15"/>
      <c r="G4" s="15"/>
    </row>
    <row r="5" spans="1:8" ht="17.100000000000001" customHeight="1" x14ac:dyDescent="0.25">
      <c r="A5" s="16"/>
      <c r="B5" s="17" t="s">
        <v>6</v>
      </c>
      <c r="C5" s="18">
        <v>0</v>
      </c>
      <c r="D5" s="19">
        <v>246099304.92000002</v>
      </c>
      <c r="E5" s="14">
        <f t="shared" ref="E5:E11" si="0">C5-D5</f>
        <v>-246099304.92000002</v>
      </c>
      <c r="F5" s="15"/>
    </row>
    <row r="6" spans="1:8" ht="17.100000000000001" customHeight="1" x14ac:dyDescent="0.25">
      <c r="A6" s="16"/>
      <c r="B6" s="17" t="s">
        <v>7</v>
      </c>
      <c r="C6" s="18">
        <v>0</v>
      </c>
      <c r="D6" s="19">
        <v>38938563.489999987</v>
      </c>
      <c r="E6" s="14">
        <f t="shared" si="0"/>
        <v>-38938563.489999987</v>
      </c>
      <c r="F6" s="15"/>
    </row>
    <row r="7" spans="1:8" ht="17.100000000000001" customHeight="1" x14ac:dyDescent="0.25">
      <c r="A7" s="16"/>
      <c r="B7" s="17" t="s">
        <v>8</v>
      </c>
      <c r="C7" s="18">
        <v>76920134.369999975</v>
      </c>
      <c r="D7" s="20">
        <v>184956.52</v>
      </c>
      <c r="E7" s="14">
        <f t="shared" si="0"/>
        <v>76735177.849999979</v>
      </c>
      <c r="F7" s="15"/>
    </row>
    <row r="8" spans="1:8" ht="17.100000000000001" customHeight="1" x14ac:dyDescent="0.25">
      <c r="A8" s="16"/>
      <c r="B8" s="17" t="s">
        <v>9</v>
      </c>
      <c r="C8" s="18">
        <v>235902870.54999992</v>
      </c>
      <c r="D8" s="19">
        <v>10679833.950000001</v>
      </c>
      <c r="E8" s="14">
        <f t="shared" si="0"/>
        <v>225223036.59999993</v>
      </c>
      <c r="F8" s="15"/>
    </row>
    <row r="9" spans="1:8" ht="17.100000000000001" customHeight="1" x14ac:dyDescent="0.25">
      <c r="A9" s="16"/>
      <c r="B9" s="17" t="s">
        <v>10</v>
      </c>
      <c r="C9" s="18">
        <v>2384434.16</v>
      </c>
      <c r="D9" s="21"/>
      <c r="E9" s="14">
        <f t="shared" si="0"/>
        <v>2384434.16</v>
      </c>
      <c r="F9" s="15"/>
      <c r="G9" s="15"/>
    </row>
    <row r="10" spans="1:8" ht="17.100000000000001" customHeight="1" x14ac:dyDescent="0.25">
      <c r="A10" s="16"/>
      <c r="B10" s="17" t="s">
        <v>11</v>
      </c>
      <c r="C10" s="18"/>
      <c r="D10" s="19">
        <v>19893812.469999943</v>
      </c>
      <c r="E10" s="14">
        <f t="shared" si="0"/>
        <v>-19893812.469999943</v>
      </c>
      <c r="F10" s="15"/>
    </row>
    <row r="11" spans="1:8" ht="17.100000000000001" customHeight="1" x14ac:dyDescent="0.25">
      <c r="A11" s="16"/>
      <c r="B11" s="17" t="s">
        <v>12</v>
      </c>
      <c r="C11" s="18">
        <v>3693522.68</v>
      </c>
      <c r="D11" s="22">
        <v>160000</v>
      </c>
      <c r="E11" s="14">
        <f t="shared" si="0"/>
        <v>3533522.68</v>
      </c>
      <c r="F11" s="15"/>
      <c r="G11" s="15"/>
      <c r="H11" s="15"/>
    </row>
    <row r="12" spans="1:8" ht="24" customHeight="1" x14ac:dyDescent="0.25">
      <c r="A12" s="23" t="s">
        <v>13</v>
      </c>
      <c r="B12" s="24"/>
      <c r="C12" s="25">
        <f>C4</f>
        <v>318900961.75999993</v>
      </c>
      <c r="D12" s="26">
        <f>D4</f>
        <v>315956471.34999996</v>
      </c>
      <c r="E12" s="26">
        <f>E4</f>
        <v>2944490.4099999666</v>
      </c>
      <c r="F12" s="15"/>
      <c r="G12" s="15"/>
    </row>
    <row r="13" spans="1:8" ht="19.5" customHeight="1" x14ac:dyDescent="0.25">
      <c r="A13" s="27" t="s">
        <v>14</v>
      </c>
      <c r="B13" s="28" t="s">
        <v>15</v>
      </c>
      <c r="C13" s="29"/>
      <c r="D13" s="29"/>
      <c r="E13" s="14">
        <f>E19+E18+E15+E14+E16+E17</f>
        <v>-457473.68389147613</v>
      </c>
      <c r="F13" s="15"/>
    </row>
    <row r="14" spans="1:8" ht="17.100000000000001" customHeight="1" x14ac:dyDescent="0.25">
      <c r="A14" s="30" t="s">
        <v>16</v>
      </c>
      <c r="B14" s="31"/>
      <c r="C14" s="32"/>
      <c r="D14" s="32"/>
      <c r="E14" s="33">
        <v>1787.6661085241001</v>
      </c>
      <c r="F14" s="15"/>
    </row>
    <row r="15" spans="1:8" ht="17.100000000000001" customHeight="1" x14ac:dyDescent="0.25">
      <c r="A15" s="34" t="s">
        <v>17</v>
      </c>
      <c r="B15" s="35"/>
      <c r="C15" s="36"/>
      <c r="D15" s="36"/>
      <c r="E15" s="22">
        <v>-279.76</v>
      </c>
      <c r="F15" s="15"/>
    </row>
    <row r="16" spans="1:8" ht="17.100000000000001" customHeight="1" x14ac:dyDescent="0.25">
      <c r="A16" s="37" t="s">
        <v>18</v>
      </c>
      <c r="B16" s="38"/>
      <c r="C16" s="32"/>
      <c r="D16" s="32"/>
      <c r="E16" s="22">
        <v>4359664.25</v>
      </c>
    </row>
    <row r="17" spans="1:14" ht="17.100000000000001" customHeight="1" x14ac:dyDescent="0.25">
      <c r="A17" s="37" t="s">
        <v>19</v>
      </c>
      <c r="B17" s="38"/>
      <c r="C17" s="32"/>
      <c r="D17" s="39"/>
      <c r="E17" s="22">
        <f>-4359008.96</f>
        <v>-4359008.96</v>
      </c>
    </row>
    <row r="18" spans="1:14" ht="17.100000000000001" customHeight="1" x14ac:dyDescent="0.25">
      <c r="A18" s="40" t="s">
        <v>20</v>
      </c>
      <c r="B18" s="32"/>
      <c r="C18" s="32"/>
      <c r="D18" s="32"/>
      <c r="E18" s="22">
        <f>1224218.63-'DEFICIT 2025_AFECTADO'!E18</f>
        <v>947521.91999999993</v>
      </c>
    </row>
    <row r="19" spans="1:14" ht="17.100000000000001" customHeight="1" x14ac:dyDescent="0.25">
      <c r="A19" s="30" t="s">
        <v>21</v>
      </c>
      <c r="B19" s="31"/>
      <c r="C19" s="31"/>
      <c r="D19" s="41"/>
      <c r="E19" s="22">
        <f>-1557440.51-'DEFICIT 2025_AFECTADO'!E19</f>
        <v>-1407158.8</v>
      </c>
    </row>
    <row r="20" spans="1:14" ht="27" customHeight="1" x14ac:dyDescent="0.25">
      <c r="A20" s="42" t="s">
        <v>22</v>
      </c>
      <c r="B20" s="43"/>
      <c r="C20" s="44"/>
      <c r="D20" s="45"/>
      <c r="E20" s="46">
        <f>E13+E12</f>
        <v>2487016.7261084905</v>
      </c>
      <c r="G20" s="15"/>
    </row>
    <row r="21" spans="1:14" ht="9.75" customHeight="1" x14ac:dyDescent="0.25">
      <c r="B21" s="15"/>
      <c r="C21" s="15"/>
    </row>
    <row r="22" spans="1:14" ht="32.25" customHeight="1" x14ac:dyDescent="0.25">
      <c r="A22" s="47" t="s">
        <v>23</v>
      </c>
      <c r="B22" s="48" t="s">
        <v>24</v>
      </c>
      <c r="C22" s="48"/>
      <c r="D22" s="48"/>
      <c r="E22" s="48"/>
      <c r="F22" s="49"/>
      <c r="G22" s="50"/>
      <c r="H22" s="49"/>
      <c r="I22" s="49"/>
      <c r="J22" s="50"/>
      <c r="K22" s="50"/>
      <c r="L22" s="50"/>
      <c r="M22" s="50"/>
      <c r="N22" s="50"/>
    </row>
    <row r="23" spans="1:14" ht="58.5" customHeight="1" x14ac:dyDescent="0.25">
      <c r="A23" s="47" t="s">
        <v>25</v>
      </c>
      <c r="B23" s="48" t="s">
        <v>26</v>
      </c>
      <c r="C23" s="48"/>
      <c r="D23" s="48"/>
      <c r="E23" s="48"/>
      <c r="F23" s="50"/>
      <c r="G23" s="50"/>
      <c r="H23" s="50"/>
      <c r="I23" s="50"/>
      <c r="J23" s="50"/>
      <c r="K23" s="50"/>
      <c r="L23" s="50"/>
      <c r="M23" s="50"/>
      <c r="N23" s="50"/>
    </row>
    <row r="24" spans="1:14" x14ac:dyDescent="0.25">
      <c r="A24" s="51" t="s">
        <v>27</v>
      </c>
      <c r="B24" s="52" t="s">
        <v>28</v>
      </c>
      <c r="C24" s="53"/>
      <c r="D24" s="53"/>
      <c r="E24" s="54">
        <f>E20+-2515700.73+-5913519.55</f>
        <v>-5942203.5538915098</v>
      </c>
      <c r="F24" s="15"/>
    </row>
    <row r="25" spans="1:14" x14ac:dyDescent="0.25">
      <c r="B25" s="15"/>
      <c r="C25" s="15"/>
      <c r="G25" s="15"/>
    </row>
    <row r="27" spans="1:14" x14ac:dyDescent="0.25">
      <c r="C27" s="15"/>
    </row>
  </sheetData>
  <mergeCells count="12">
    <mergeCell ref="A16:B16"/>
    <mergeCell ref="A17:B17"/>
    <mergeCell ref="A19:D19"/>
    <mergeCell ref="A20:B20"/>
    <mergeCell ref="B22:E22"/>
    <mergeCell ref="B23:E23"/>
    <mergeCell ref="A1:E1"/>
    <mergeCell ref="A2:B3"/>
    <mergeCell ref="A4:B4"/>
    <mergeCell ref="A12:B12"/>
    <mergeCell ref="A14:B14"/>
    <mergeCell ref="A15:B15"/>
  </mergeCells>
  <conditionalFormatting sqref="A1:XFD4 A5:D6 E5:XFD11 A7:C11 D8 D10:D11 A12:XFD21 A24:XFD1048576">
    <cfRule type="cellIs" dxfId="7" priority="2" operator="lessThan">
      <formula>0</formula>
    </cfRule>
  </conditionalFormatting>
  <conditionalFormatting sqref="B22:B23 F22:XFD23">
    <cfRule type="cellIs" dxfId="6" priority="1" operator="lessThan">
      <formula>0</formula>
    </cfRule>
  </conditionalFormatting>
  <printOptions horizontalCentered="1"/>
  <pageMargins left="1.1811023622047245" right="0.78740157480314965" top="1.1811023622047245" bottom="0.15748031496062992" header="0.15748031496062992" footer="0.31496062992125984"/>
  <pageSetup paperSize="9" orientation="landscape"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4032F-CB15-4DB5-AC72-07918E4F1946}">
  <sheetPr>
    <tabColor rgb="FF92D050"/>
  </sheetPr>
  <dimension ref="A1:H24"/>
  <sheetViews>
    <sheetView showGridLines="0" workbookViewId="0">
      <selection sqref="A1:E1"/>
    </sheetView>
  </sheetViews>
  <sheetFormatPr baseColWidth="10" defaultColWidth="11.42578125" defaultRowHeight="15" x14ac:dyDescent="0.25"/>
  <cols>
    <col min="1" max="1" width="4" style="7" customWidth="1"/>
    <col min="2" max="2" width="52.85546875" style="7" customWidth="1"/>
    <col min="3" max="3" width="16.28515625" style="7" customWidth="1"/>
    <col min="4" max="4" width="16.140625" style="7" customWidth="1"/>
    <col min="5" max="5" width="16.5703125" style="7" customWidth="1"/>
    <col min="6" max="7" width="13.7109375" style="7" bestFit="1" customWidth="1"/>
    <col min="8" max="8" width="12.7109375" style="7" bestFit="1" customWidth="1"/>
    <col min="9" max="9" width="12.42578125" style="7" bestFit="1" customWidth="1"/>
    <col min="10" max="16384" width="11.42578125" style="7"/>
  </cols>
  <sheetData>
    <row r="1" spans="1:8" s="2" customFormat="1" ht="30" customHeight="1" x14ac:dyDescent="0.25">
      <c r="A1" s="1" t="s">
        <v>29</v>
      </c>
      <c r="B1" s="1"/>
      <c r="C1" s="1"/>
      <c r="D1" s="1"/>
      <c r="E1" s="1"/>
    </row>
    <row r="2" spans="1:8" ht="25.5" x14ac:dyDescent="0.25">
      <c r="A2" s="3" t="s">
        <v>1</v>
      </c>
      <c r="B2" s="4"/>
      <c r="C2" s="5" t="s">
        <v>2</v>
      </c>
      <c r="D2" s="5" t="s">
        <v>3</v>
      </c>
      <c r="E2" s="6" t="s">
        <v>4</v>
      </c>
    </row>
    <row r="3" spans="1:8" x14ac:dyDescent="0.25">
      <c r="A3" s="8"/>
      <c r="B3" s="9"/>
      <c r="C3" s="6">
        <v>2025</v>
      </c>
      <c r="D3" s="6">
        <v>2025</v>
      </c>
      <c r="E3" s="6">
        <v>2025</v>
      </c>
    </row>
    <row r="4" spans="1:8" ht="17.100000000000001" customHeight="1" x14ac:dyDescent="0.25">
      <c r="A4" s="10" t="s">
        <v>5</v>
      </c>
      <c r="B4" s="11"/>
      <c r="C4" s="12">
        <f>C7+C8+C9+C10+C11</f>
        <v>80820547.38000001</v>
      </c>
      <c r="D4" s="13">
        <f>D5+D6+D7+D8+D9+D10+D11</f>
        <v>88848459.460000068</v>
      </c>
      <c r="E4" s="14">
        <f>C4-D4</f>
        <v>-8027912.0800000578</v>
      </c>
      <c r="F4" s="15"/>
      <c r="G4" s="15"/>
    </row>
    <row r="5" spans="1:8" ht="17.100000000000001" customHeight="1" x14ac:dyDescent="0.25">
      <c r="A5" s="16"/>
      <c r="B5" s="17" t="s">
        <v>6</v>
      </c>
      <c r="C5" s="18">
        <v>0</v>
      </c>
      <c r="D5" s="19"/>
      <c r="E5" s="14">
        <f t="shared" ref="E5:E11" si="0">C5-D5</f>
        <v>0</v>
      </c>
      <c r="F5" s="15"/>
    </row>
    <row r="6" spans="1:8" ht="17.100000000000001" customHeight="1" x14ac:dyDescent="0.25">
      <c r="A6" s="16"/>
      <c r="B6" s="17" t="s">
        <v>7</v>
      </c>
      <c r="C6" s="18">
        <v>0</v>
      </c>
      <c r="D6" s="19">
        <v>2701169.7600000007</v>
      </c>
      <c r="E6" s="14">
        <f t="shared" si="0"/>
        <v>-2701169.7600000007</v>
      </c>
      <c r="F6" s="15"/>
    </row>
    <row r="7" spans="1:8" ht="17.100000000000001" customHeight="1" x14ac:dyDescent="0.25">
      <c r="A7" s="16"/>
      <c r="B7" s="17" t="s">
        <v>8</v>
      </c>
      <c r="C7" s="18">
        <v>21015842.790000007</v>
      </c>
      <c r="D7" s="20"/>
      <c r="E7" s="14">
        <f t="shared" si="0"/>
        <v>21015842.790000007</v>
      </c>
      <c r="F7" s="15"/>
    </row>
    <row r="8" spans="1:8" ht="17.100000000000001" customHeight="1" x14ac:dyDescent="0.25">
      <c r="A8" s="16"/>
      <c r="B8" s="17" t="s">
        <v>9</v>
      </c>
      <c r="C8" s="18">
        <v>7155353.709999999</v>
      </c>
      <c r="D8" s="19">
        <v>7001608.8600000013</v>
      </c>
      <c r="E8" s="14">
        <f t="shared" si="0"/>
        <v>153744.84999999776</v>
      </c>
      <c r="F8" s="15"/>
    </row>
    <row r="9" spans="1:8" ht="17.100000000000001" customHeight="1" x14ac:dyDescent="0.25">
      <c r="A9" s="16"/>
      <c r="B9" s="17" t="s">
        <v>10</v>
      </c>
      <c r="C9" s="18">
        <v>3373530.25</v>
      </c>
      <c r="D9" s="21"/>
      <c r="E9" s="14">
        <f t="shared" si="0"/>
        <v>3373530.25</v>
      </c>
      <c r="F9" s="15"/>
      <c r="G9" s="15"/>
    </row>
    <row r="10" spans="1:8" ht="17.100000000000001" customHeight="1" x14ac:dyDescent="0.25">
      <c r="A10" s="16"/>
      <c r="B10" s="17" t="s">
        <v>11</v>
      </c>
      <c r="C10" s="18">
        <v>155245.78</v>
      </c>
      <c r="D10" s="19">
        <v>79057982.620000064</v>
      </c>
      <c r="E10" s="14">
        <f t="shared" si="0"/>
        <v>-78902736.840000063</v>
      </c>
      <c r="F10" s="15"/>
    </row>
    <row r="11" spans="1:8" ht="17.100000000000001" customHeight="1" x14ac:dyDescent="0.25">
      <c r="A11" s="16"/>
      <c r="B11" s="17" t="s">
        <v>12</v>
      </c>
      <c r="C11" s="18">
        <v>49120574.850000001</v>
      </c>
      <c r="D11" s="22">
        <v>87698.22</v>
      </c>
      <c r="E11" s="14">
        <f t="shared" si="0"/>
        <v>49032876.630000003</v>
      </c>
      <c r="F11" s="15"/>
      <c r="G11" s="15"/>
      <c r="H11" s="15"/>
    </row>
    <row r="12" spans="1:8" ht="24" customHeight="1" x14ac:dyDescent="0.25">
      <c r="A12" s="23" t="s">
        <v>13</v>
      </c>
      <c r="B12" s="24"/>
      <c r="C12" s="25">
        <f>C4</f>
        <v>80820547.38000001</v>
      </c>
      <c r="D12" s="26">
        <f>D4</f>
        <v>88848459.460000068</v>
      </c>
      <c r="E12" s="26">
        <f>E4</f>
        <v>-8027912.0800000578</v>
      </c>
      <c r="F12" s="15"/>
      <c r="G12" s="15"/>
    </row>
    <row r="13" spans="1:8" ht="19.5" customHeight="1" x14ac:dyDescent="0.25">
      <c r="A13" s="27" t="s">
        <v>14</v>
      </c>
      <c r="B13" s="28" t="s">
        <v>15</v>
      </c>
      <c r="C13" s="29"/>
      <c r="D13" s="29"/>
      <c r="E13" s="14">
        <f>E19+E18+E15+E14+E16+E17</f>
        <v>126415.00000000003</v>
      </c>
      <c r="F13" s="15"/>
    </row>
    <row r="14" spans="1:8" ht="17.100000000000001" customHeight="1" x14ac:dyDescent="0.25">
      <c r="A14" s="30" t="s">
        <v>16</v>
      </c>
      <c r="B14" s="31"/>
      <c r="C14" s="32"/>
      <c r="D14" s="32"/>
      <c r="E14" s="33">
        <v>0</v>
      </c>
      <c r="F14" s="15"/>
    </row>
    <row r="15" spans="1:8" ht="17.100000000000001" customHeight="1" x14ac:dyDescent="0.25">
      <c r="A15" s="34" t="s">
        <v>17</v>
      </c>
      <c r="B15" s="35"/>
      <c r="C15" s="36"/>
      <c r="D15" s="36"/>
      <c r="E15" s="22">
        <v>0</v>
      </c>
      <c r="F15" s="15"/>
    </row>
    <row r="16" spans="1:8" ht="17.100000000000001" customHeight="1" x14ac:dyDescent="0.25">
      <c r="A16" s="37" t="s">
        <v>18</v>
      </c>
      <c r="B16" s="38"/>
      <c r="C16" s="32"/>
      <c r="D16" s="32"/>
      <c r="E16" s="22">
        <v>0</v>
      </c>
    </row>
    <row r="17" spans="1:7" ht="17.100000000000001" customHeight="1" x14ac:dyDescent="0.25">
      <c r="A17" s="37" t="s">
        <v>19</v>
      </c>
      <c r="B17" s="38"/>
      <c r="C17" s="32"/>
      <c r="D17" s="39"/>
      <c r="E17" s="22">
        <v>0</v>
      </c>
    </row>
    <row r="18" spans="1:7" ht="17.100000000000001" customHeight="1" x14ac:dyDescent="0.25">
      <c r="A18" s="40" t="s">
        <v>20</v>
      </c>
      <c r="B18" s="32"/>
      <c r="C18" s="32"/>
      <c r="D18" s="32"/>
      <c r="E18" s="22">
        <v>276696.71000000002</v>
      </c>
    </row>
    <row r="19" spans="1:7" ht="17.100000000000001" customHeight="1" x14ac:dyDescent="0.25">
      <c r="A19" s="30" t="s">
        <v>21</v>
      </c>
      <c r="B19" s="31"/>
      <c r="C19" s="31"/>
      <c r="D19" s="41"/>
      <c r="E19" s="22">
        <v>-150281.71</v>
      </c>
    </row>
    <row r="20" spans="1:7" ht="27" customHeight="1" x14ac:dyDescent="0.25">
      <c r="A20" s="42" t="s">
        <v>22</v>
      </c>
      <c r="B20" s="43"/>
      <c r="C20" s="44"/>
      <c r="D20" s="45"/>
      <c r="E20" s="46">
        <f>E13+E12</f>
        <v>-7901497.0800000578</v>
      </c>
      <c r="G20" s="15"/>
    </row>
    <row r="21" spans="1:7" ht="9.75" customHeight="1" x14ac:dyDescent="0.25">
      <c r="B21" s="15"/>
      <c r="C21" s="15"/>
    </row>
    <row r="22" spans="1:7" x14ac:dyDescent="0.25">
      <c r="B22" s="15"/>
      <c r="C22" s="15"/>
      <c r="G22" s="15"/>
    </row>
    <row r="24" spans="1:7" x14ac:dyDescent="0.25">
      <c r="C24" s="15"/>
    </row>
  </sheetData>
  <mergeCells count="10">
    <mergeCell ref="A16:B16"/>
    <mergeCell ref="A17:B17"/>
    <mergeCell ref="A19:D19"/>
    <mergeCell ref="A20:B20"/>
    <mergeCell ref="A1:E1"/>
    <mergeCell ref="A2:B3"/>
    <mergeCell ref="A4:B4"/>
    <mergeCell ref="A12:B12"/>
    <mergeCell ref="A14:B14"/>
    <mergeCell ref="A15:B15"/>
  </mergeCells>
  <conditionalFormatting sqref="A4:B12">
    <cfRule type="cellIs" dxfId="5" priority="2" operator="lessThan">
      <formula>0</formula>
    </cfRule>
  </conditionalFormatting>
  <conditionalFormatting sqref="A1:XFD3">
    <cfRule type="cellIs" dxfId="4" priority="1" operator="lessThan">
      <formula>0</formula>
    </cfRule>
  </conditionalFormatting>
  <conditionalFormatting sqref="A13:XFD1048576">
    <cfRule type="cellIs" dxfId="3" priority="3" operator="lessThan">
      <formula>0</formula>
    </cfRule>
  </conditionalFormatting>
  <conditionalFormatting sqref="C4:XFD4 C5:D6 E5:XFD11 C7:C11 D8 D10:D11 C12:XFD12">
    <cfRule type="cellIs" dxfId="2" priority="4" operator="lessThan">
      <formula>0</formula>
    </cfRule>
  </conditionalFormatting>
  <printOptions horizontalCentered="1"/>
  <pageMargins left="1.1811023622047245" right="0.78740157480314965" top="1.1811023622047245" bottom="0.15748031496062992" header="0.15748031496062992" footer="0.31496062992125984"/>
  <pageSetup paperSize="9" orientation="landscape" r:id="rId1"/>
  <headerFooter alignWithMargins="0">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67D7-7038-4AD5-AFFD-207DBA7A615A}">
  <sheetPr>
    <tabColor rgb="FF92D050"/>
  </sheetPr>
  <dimension ref="A1:N27"/>
  <sheetViews>
    <sheetView showGridLines="0" workbookViewId="0">
      <selection sqref="A1:E1"/>
    </sheetView>
  </sheetViews>
  <sheetFormatPr baseColWidth="10" defaultColWidth="11.42578125" defaultRowHeight="15" x14ac:dyDescent="0.25"/>
  <cols>
    <col min="1" max="1" width="4" style="7" customWidth="1"/>
    <col min="2" max="2" width="52.85546875" style="7" customWidth="1"/>
    <col min="3" max="3" width="16.28515625" style="7" customWidth="1"/>
    <col min="4" max="4" width="16.140625" style="7" customWidth="1"/>
    <col min="5" max="5" width="16.5703125" style="7" customWidth="1"/>
    <col min="6" max="7" width="13.7109375" style="7" bestFit="1" customWidth="1"/>
    <col min="8" max="8" width="12.7109375" style="7" bestFit="1" customWidth="1"/>
    <col min="9" max="9" width="12.42578125" style="7" bestFit="1" customWidth="1"/>
    <col min="10" max="16384" width="11.42578125" style="7"/>
  </cols>
  <sheetData>
    <row r="1" spans="1:8" s="2" customFormat="1" ht="30" customHeight="1" x14ac:dyDescent="0.25">
      <c r="A1" s="1" t="s">
        <v>30</v>
      </c>
      <c r="B1" s="1"/>
      <c r="C1" s="1"/>
      <c r="D1" s="1"/>
      <c r="E1" s="1"/>
    </row>
    <row r="2" spans="1:8" ht="25.5" x14ac:dyDescent="0.25">
      <c r="A2" s="3" t="s">
        <v>1</v>
      </c>
      <c r="B2" s="4"/>
      <c r="C2" s="5" t="s">
        <v>2</v>
      </c>
      <c r="D2" s="5" t="s">
        <v>3</v>
      </c>
      <c r="E2" s="6" t="s">
        <v>4</v>
      </c>
    </row>
    <row r="3" spans="1:8" x14ac:dyDescent="0.25">
      <c r="A3" s="8"/>
      <c r="B3" s="9"/>
      <c r="C3" s="6">
        <v>2025</v>
      </c>
      <c r="D3" s="6">
        <v>2025</v>
      </c>
      <c r="E3" s="6">
        <v>2025</v>
      </c>
    </row>
    <row r="4" spans="1:8" ht="17.100000000000001" customHeight="1" x14ac:dyDescent="0.25">
      <c r="A4" s="10" t="s">
        <v>5</v>
      </c>
      <c r="B4" s="11"/>
      <c r="C4" s="12">
        <f>C7+C8+C9+C10+C11</f>
        <v>399721509.13999999</v>
      </c>
      <c r="D4" s="13">
        <f>D5+D6+D7+D8+D9+D10+D11</f>
        <v>404804930.80999994</v>
      </c>
      <c r="E4" s="14">
        <f>C4-D4</f>
        <v>-5083421.6699999571</v>
      </c>
      <c r="F4" s="15"/>
      <c r="G4" s="15"/>
    </row>
    <row r="5" spans="1:8" ht="17.100000000000001" customHeight="1" x14ac:dyDescent="0.25">
      <c r="A5" s="16"/>
      <c r="B5" s="17" t="s">
        <v>6</v>
      </c>
      <c r="C5" s="18">
        <v>0</v>
      </c>
      <c r="D5" s="19">
        <v>246099304.91999999</v>
      </c>
      <c r="E5" s="14">
        <f t="shared" ref="E5:E11" si="0">C5-D5</f>
        <v>-246099304.91999999</v>
      </c>
      <c r="F5" s="15"/>
    </row>
    <row r="6" spans="1:8" ht="17.100000000000001" customHeight="1" x14ac:dyDescent="0.25">
      <c r="A6" s="16"/>
      <c r="B6" s="17" t="s">
        <v>7</v>
      </c>
      <c r="C6" s="18">
        <v>0</v>
      </c>
      <c r="D6" s="19">
        <v>41639733.25</v>
      </c>
      <c r="E6" s="14">
        <f t="shared" si="0"/>
        <v>-41639733.25</v>
      </c>
      <c r="F6" s="15"/>
    </row>
    <row r="7" spans="1:8" ht="17.100000000000001" customHeight="1" x14ac:dyDescent="0.25">
      <c r="A7" s="16"/>
      <c r="B7" s="17" t="s">
        <v>8</v>
      </c>
      <c r="C7" s="18">
        <v>97935977.159999996</v>
      </c>
      <c r="D7" s="20">
        <v>184956.52</v>
      </c>
      <c r="E7" s="14">
        <f t="shared" si="0"/>
        <v>97751020.640000001</v>
      </c>
      <c r="F7" s="15"/>
    </row>
    <row r="8" spans="1:8" ht="17.100000000000001" customHeight="1" x14ac:dyDescent="0.25">
      <c r="A8" s="16"/>
      <c r="B8" s="17" t="s">
        <v>9</v>
      </c>
      <c r="C8" s="18">
        <v>243058224.25999999</v>
      </c>
      <c r="D8" s="19">
        <v>17681442.809999999</v>
      </c>
      <c r="E8" s="14">
        <f t="shared" si="0"/>
        <v>225376781.44999999</v>
      </c>
      <c r="F8" s="15"/>
    </row>
    <row r="9" spans="1:8" ht="17.100000000000001" customHeight="1" x14ac:dyDescent="0.25">
      <c r="A9" s="16"/>
      <c r="B9" s="17" t="s">
        <v>10</v>
      </c>
      <c r="C9" s="18">
        <v>5757964.4100000001</v>
      </c>
      <c r="D9" s="21">
        <v>0</v>
      </c>
      <c r="E9" s="14">
        <f t="shared" si="0"/>
        <v>5757964.4100000001</v>
      </c>
      <c r="F9" s="15"/>
      <c r="G9" s="15"/>
    </row>
    <row r="10" spans="1:8" ht="17.100000000000001" customHeight="1" x14ac:dyDescent="0.25">
      <c r="A10" s="16"/>
      <c r="B10" s="17" t="s">
        <v>11</v>
      </c>
      <c r="C10" s="18">
        <v>155245.78</v>
      </c>
      <c r="D10" s="19">
        <v>98951795.090000004</v>
      </c>
      <c r="E10" s="14">
        <f t="shared" si="0"/>
        <v>-98796549.310000002</v>
      </c>
      <c r="F10" s="15"/>
    </row>
    <row r="11" spans="1:8" ht="17.100000000000001" customHeight="1" x14ac:dyDescent="0.25">
      <c r="A11" s="16"/>
      <c r="B11" s="17" t="s">
        <v>12</v>
      </c>
      <c r="C11" s="18">
        <v>52814097.530000001</v>
      </c>
      <c r="D11" s="22">
        <v>247698.22</v>
      </c>
      <c r="E11" s="14">
        <f t="shared" si="0"/>
        <v>52566399.310000002</v>
      </c>
      <c r="F11" s="15"/>
      <c r="G11" s="15"/>
      <c r="H11" s="15"/>
    </row>
    <row r="12" spans="1:8" ht="24" customHeight="1" x14ac:dyDescent="0.25">
      <c r="A12" s="23" t="s">
        <v>13</v>
      </c>
      <c r="B12" s="24"/>
      <c r="C12" s="25">
        <f>C4</f>
        <v>399721509.13999999</v>
      </c>
      <c r="D12" s="26">
        <f>D4</f>
        <v>404804930.80999994</v>
      </c>
      <c r="E12" s="26">
        <f>E4</f>
        <v>-5083421.6699999571</v>
      </c>
      <c r="F12" s="15"/>
      <c r="G12" s="15"/>
    </row>
    <row r="13" spans="1:8" ht="19.5" customHeight="1" x14ac:dyDescent="0.25">
      <c r="A13" s="27" t="s">
        <v>14</v>
      </c>
      <c r="B13" s="28" t="s">
        <v>15</v>
      </c>
      <c r="C13" s="29"/>
      <c r="D13" s="29"/>
      <c r="E13" s="14">
        <f>E19+E18+E15+E14+E16+E17</f>
        <v>-331058.68389147613</v>
      </c>
      <c r="F13" s="15"/>
    </row>
    <row r="14" spans="1:8" ht="17.100000000000001" customHeight="1" x14ac:dyDescent="0.25">
      <c r="A14" s="30" t="s">
        <v>16</v>
      </c>
      <c r="B14" s="31"/>
      <c r="C14" s="32"/>
      <c r="D14" s="32"/>
      <c r="E14" s="33">
        <v>1787.6661085241001</v>
      </c>
      <c r="F14" s="15"/>
    </row>
    <row r="15" spans="1:8" ht="17.100000000000001" customHeight="1" x14ac:dyDescent="0.25">
      <c r="A15" s="34" t="s">
        <v>17</v>
      </c>
      <c r="B15" s="35"/>
      <c r="C15" s="36"/>
      <c r="D15" s="36"/>
      <c r="E15" s="22">
        <v>-279.76</v>
      </c>
      <c r="F15" s="15"/>
    </row>
    <row r="16" spans="1:8" ht="17.100000000000001" customHeight="1" x14ac:dyDescent="0.25">
      <c r="A16" s="37" t="s">
        <v>18</v>
      </c>
      <c r="B16" s="38"/>
      <c r="C16" s="32"/>
      <c r="D16" s="32"/>
      <c r="E16" s="22">
        <v>4359664.25</v>
      </c>
    </row>
    <row r="17" spans="1:14" ht="17.100000000000001" customHeight="1" x14ac:dyDescent="0.25">
      <c r="A17" s="37" t="s">
        <v>19</v>
      </c>
      <c r="B17" s="38"/>
      <c r="C17" s="32"/>
      <c r="D17" s="39"/>
      <c r="E17" s="22">
        <v>-4359008.96</v>
      </c>
    </row>
    <row r="18" spans="1:14" ht="17.100000000000001" customHeight="1" x14ac:dyDescent="0.25">
      <c r="A18" s="40" t="s">
        <v>20</v>
      </c>
      <c r="B18" s="32"/>
      <c r="C18" s="32"/>
      <c r="D18" s="32"/>
      <c r="E18" s="22">
        <v>1224218.6299999999</v>
      </c>
    </row>
    <row r="19" spans="1:14" ht="17.100000000000001" customHeight="1" x14ac:dyDescent="0.25">
      <c r="A19" s="30" t="s">
        <v>21</v>
      </c>
      <c r="B19" s="31"/>
      <c r="C19" s="31"/>
      <c r="D19" s="41"/>
      <c r="E19" s="22">
        <v>-1557440.51</v>
      </c>
    </row>
    <row r="20" spans="1:14" ht="27" customHeight="1" x14ac:dyDescent="0.25">
      <c r="A20" s="42" t="s">
        <v>22</v>
      </c>
      <c r="B20" s="43"/>
      <c r="C20" s="44"/>
      <c r="D20" s="45"/>
      <c r="E20" s="46">
        <f>E13+E12</f>
        <v>-5414480.3538914332</v>
      </c>
      <c r="G20" s="15"/>
    </row>
    <row r="21" spans="1:14" ht="9.75" customHeight="1" x14ac:dyDescent="0.25">
      <c r="B21" s="15"/>
      <c r="C21" s="15"/>
    </row>
    <row r="22" spans="1:14" ht="32.25" customHeight="1" x14ac:dyDescent="0.25">
      <c r="A22" s="47" t="s">
        <v>23</v>
      </c>
      <c r="B22" s="48" t="s">
        <v>24</v>
      </c>
      <c r="C22" s="48"/>
      <c r="D22" s="48"/>
      <c r="E22" s="48"/>
      <c r="F22" s="49"/>
      <c r="G22" s="50"/>
      <c r="H22" s="49"/>
      <c r="I22" s="49"/>
      <c r="J22" s="50"/>
      <c r="K22" s="50"/>
      <c r="L22" s="50"/>
      <c r="M22" s="50"/>
      <c r="N22" s="50"/>
    </row>
    <row r="23" spans="1:14" ht="58.5" customHeight="1" x14ac:dyDescent="0.25">
      <c r="A23" s="47" t="s">
        <v>25</v>
      </c>
      <c r="B23" s="48" t="s">
        <v>26</v>
      </c>
      <c r="C23" s="48"/>
      <c r="D23" s="48"/>
      <c r="E23" s="48"/>
      <c r="F23" s="50"/>
      <c r="G23" s="50"/>
      <c r="H23" s="50"/>
      <c r="I23" s="50"/>
      <c r="J23" s="50"/>
      <c r="K23" s="50"/>
      <c r="L23" s="50"/>
      <c r="M23" s="50"/>
      <c r="N23" s="50"/>
    </row>
    <row r="24" spans="1:14" x14ac:dyDescent="0.25">
      <c r="A24" s="51" t="s">
        <v>27</v>
      </c>
      <c r="B24" s="52" t="s">
        <v>28</v>
      </c>
      <c r="C24" s="53"/>
      <c r="D24" s="53"/>
      <c r="E24" s="54">
        <f>E20+-2515700.73+-5913519.55</f>
        <v>-13843700.633891433</v>
      </c>
      <c r="F24" s="15"/>
    </row>
    <row r="25" spans="1:14" x14ac:dyDescent="0.25">
      <c r="B25" s="15"/>
      <c r="C25" s="15"/>
      <c r="G25" s="15"/>
    </row>
    <row r="27" spans="1:14" x14ac:dyDescent="0.25">
      <c r="C27" s="15"/>
    </row>
  </sheetData>
  <mergeCells count="12">
    <mergeCell ref="A16:B16"/>
    <mergeCell ref="A17:B17"/>
    <mergeCell ref="A19:D19"/>
    <mergeCell ref="A20:B20"/>
    <mergeCell ref="B22:E22"/>
    <mergeCell ref="B23:E23"/>
    <mergeCell ref="A1:E1"/>
    <mergeCell ref="A2:B3"/>
    <mergeCell ref="A4:B4"/>
    <mergeCell ref="A12:B12"/>
    <mergeCell ref="A14:B14"/>
    <mergeCell ref="A15:B15"/>
  </mergeCells>
  <conditionalFormatting sqref="A1:XFD4 A5:D6 E5:XFD11 A7:C11 D8 D10:D11 A12:XFD21 A24:XFD1048576">
    <cfRule type="cellIs" dxfId="1" priority="2" operator="lessThan">
      <formula>0</formula>
    </cfRule>
  </conditionalFormatting>
  <conditionalFormatting sqref="B22:B23 F22:XFD23">
    <cfRule type="cellIs" dxfId="0" priority="1" operator="lessThan">
      <formula>0</formula>
    </cfRule>
  </conditionalFormatting>
  <printOptions horizontalCentered="1"/>
  <pageMargins left="1.1811023622047245" right="0.78740157480314965" top="1.1811023622047245" bottom="0.15748031496062992" header="0.15748031496062992" footer="0.31496062992125984"/>
  <pageSetup paperSize="9" orientation="landscape"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DEFICIT 2025_NO_AFECTADO </vt:lpstr>
      <vt:lpstr>DEFICIT 2025_AFECTADO</vt:lpstr>
      <vt:lpstr>DEFICIT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Esther Alonso Casado</dc:creator>
  <cp:lastModifiedBy>María Esther Alonso Casado</cp:lastModifiedBy>
  <dcterms:created xsi:type="dcterms:W3CDTF">2026-06-25T11:03:53Z</dcterms:created>
  <dcterms:modified xsi:type="dcterms:W3CDTF">2026-06-25T11:04:25Z</dcterms:modified>
</cp:coreProperties>
</file>