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20" windowWidth="7485" windowHeight="4140" activeTab="0"/>
  </bookViews>
  <sheets>
    <sheet name="cuadro 8 MEMORIA" sheetId="1" r:id="rId1"/>
  </sheets>
  <definedNames/>
  <calcPr fullCalcOnLoad="1"/>
</workbook>
</file>

<file path=xl/sharedStrings.xml><?xml version="1.0" encoding="utf-8"?>
<sst xmlns="http://schemas.openxmlformats.org/spreadsheetml/2006/main" count="386" uniqueCount="98">
  <si>
    <t>Previsiones Iniciales</t>
  </si>
  <si>
    <t>Modif. Previs. Aumento</t>
  </si>
  <si>
    <t>Previsiones Definitivas</t>
  </si>
  <si>
    <t>Derechos Recon. Netos</t>
  </si>
  <si>
    <t>Centros</t>
  </si>
  <si>
    <t>Grado de Ejecución %</t>
  </si>
  <si>
    <t>E.T.S.I. AERONÁUTICOS (18.01)</t>
  </si>
  <si>
    <t>III. TASAS, PRECIOS PÚBLICOS Y OTROS INGRESOS</t>
  </si>
  <si>
    <t>31 Precios Públicos</t>
  </si>
  <si>
    <t>32 Otros ingresos por prestación de servicios</t>
  </si>
  <si>
    <t>33 Venta de bienes</t>
  </si>
  <si>
    <t>38 Reintegros de operaciones corrientes</t>
  </si>
  <si>
    <t>39 Otros ingresos</t>
  </si>
  <si>
    <t>TOTAL</t>
  </si>
  <si>
    <t>E.T.SI. AGRÓNOMOS (18.02)</t>
  </si>
  <si>
    <t>E.T.S. ARQUITECTURA (18.03)</t>
  </si>
  <si>
    <t>V. INGRESOS PATRIMONIALES</t>
  </si>
  <si>
    <t>54 Rentas de bienes inmuebles</t>
  </si>
  <si>
    <t>E.T.S.I. CAMINOS, CANALES Y PUERTOS (18.04)</t>
  </si>
  <si>
    <t>52 Intereses de depósitos</t>
  </si>
  <si>
    <t>53 Dividendos y participaciones en beneficios</t>
  </si>
  <si>
    <t>VIII. ACTIVOS FINANCIEROS</t>
  </si>
  <si>
    <t>86 Enajenación de acciones de fuera del Sector Público</t>
  </si>
  <si>
    <t>E.T.S.I. INDUSTRIALES (18.05)</t>
  </si>
  <si>
    <t>E.T.S.I. MONTES (18.07)</t>
  </si>
  <si>
    <t>86 Enajenación de acciones y participaciones del Sector Público</t>
  </si>
  <si>
    <t>E.T.S.I. NAVALES (18.08)</t>
  </si>
  <si>
    <t>E.T.S.I. TELECOMUNICACIONES (18.09)</t>
  </si>
  <si>
    <t>31 Precios públicos</t>
  </si>
  <si>
    <t>E.U.I.T. AERONÁUTICA (18.51)</t>
  </si>
  <si>
    <t>E.U.I.T. AGRÍCOLA (18.52)</t>
  </si>
  <si>
    <t>E.U.I.T. FORESTAL (18.55)</t>
  </si>
  <si>
    <t>E.T.S.I. DE TOPOGRAFÍA (18.60)</t>
  </si>
  <si>
    <t>FAC. DE CIENCIAS DE LA ACT. FÍSICA Y DEPORTE (18.93)</t>
  </si>
  <si>
    <t>RECTORADO</t>
  </si>
  <si>
    <t>GERENCIA (18.30)</t>
  </si>
  <si>
    <t>IV. TRANSFERENCIAS CORRIENTES</t>
  </si>
  <si>
    <t>40 De la Administración del Estado</t>
  </si>
  <si>
    <t>41 De Organismos Autónomos</t>
  </si>
  <si>
    <t>43 De otros Organismos Públicos</t>
  </si>
  <si>
    <t>45 De Comunidades Autónomas</t>
  </si>
  <si>
    <t>47 De Empresas Privadas</t>
  </si>
  <si>
    <t>48 De Familias e Instituciones sin fines de lucro</t>
  </si>
  <si>
    <t>49 Del Exterior</t>
  </si>
  <si>
    <t>52 Intereses de Depósitos</t>
  </si>
  <si>
    <t>54 Rentas de Bienes Inmuebles</t>
  </si>
  <si>
    <t>55 Productos de Concesiones y Aprovechamientos Especiales</t>
  </si>
  <si>
    <t>VI. ENAJENACIÓN DE INVERSIONES REALES</t>
  </si>
  <si>
    <t>VII. TRANSFERENCIAS DE CAPITAL</t>
  </si>
  <si>
    <t>75 De Comunidades Autónomas</t>
  </si>
  <si>
    <t>78 De Familias e Inst. Sin Ánimo Lucro</t>
  </si>
  <si>
    <t>83 Reintegro de préstamos fuera del Sector Público</t>
  </si>
  <si>
    <t>IX. PASIVOS FINANCIEROS</t>
  </si>
  <si>
    <t>91 Préstamos recibidos del interior</t>
  </si>
  <si>
    <t>OFICINA DE TRANSFERENCIA DE TECNOLOGÍA (O.T.T. - 18.21.05)</t>
  </si>
  <si>
    <t>IV. TRANSFERENCIAS Y SUBVENCIONES CORRIENTES</t>
  </si>
  <si>
    <t>61 De las demás inversiones reales</t>
  </si>
  <si>
    <t>71 De Organismos Autónomos</t>
  </si>
  <si>
    <t>72 De la Seguridad Social</t>
  </si>
  <si>
    <t>74 De Soc. Mercantiles Estatales, Ent. Emp. Y otros Org. Publ.</t>
  </si>
  <si>
    <t>77 De Empresas Privadas</t>
  </si>
  <si>
    <t>79 Del Exterior</t>
  </si>
  <si>
    <t>INSIA (18.21.07)</t>
  </si>
  <si>
    <t>VICERRECTORADO DE ALUMNOS (18.22)</t>
  </si>
  <si>
    <t>41 De Organismos Autónomos Administrativos</t>
  </si>
  <si>
    <t>47 De empresas privadas</t>
  </si>
  <si>
    <t>VICERRECTORADO DE NUEVAS TECNOLOGÍAS (18.23)</t>
  </si>
  <si>
    <t>VICERRECTORADO DE DOCTORADO Y POSTGRADO (18.24)</t>
  </si>
  <si>
    <t>VICERRECTORADO DE RELACIONES INTERNACIONALES (18.25)</t>
  </si>
  <si>
    <t>VICERRECTORADO DE INVESTIGACIÓN (18.26)</t>
  </si>
  <si>
    <t>79 De exterior</t>
  </si>
  <si>
    <t>SECRETARÍA GENERAL (18.29)</t>
  </si>
  <si>
    <t>DIRECTOR DEL GABINETE DEL RECTOR (18.31)</t>
  </si>
  <si>
    <t>CAMPUS SUR (18.34)</t>
  </si>
  <si>
    <t>CAMPUS DE MONTEGANCEDO (18.35)</t>
  </si>
  <si>
    <t>CONSEJO SOCIAL (18.38)</t>
  </si>
  <si>
    <t>FINANCIACIÓN CON REMANENTE DE TESORERÍA (18.99)</t>
  </si>
  <si>
    <t>87 Remanente de Tesorería</t>
  </si>
  <si>
    <t xml:space="preserve">se recogen en el centro "Gerencia" por lo que, en consecuencia, la ejecución de este último es muy reducida. </t>
  </si>
  <si>
    <t>Cuadro 8. Liquidación del Presupuesto de Ingresos de la UPM por Centros Gestores. Año 2013</t>
  </si>
  <si>
    <t>COMÚN E.U. DE INFORMÁTICA - E.U.I.T. TELECOMUNICACIÓN (18.63)</t>
  </si>
  <si>
    <t>45 De Empresas Privadas</t>
  </si>
  <si>
    <t>CAMPUS DE GETAFE (18.36)</t>
  </si>
  <si>
    <t>VICERRECTORADO DE ASUNTOS ECONÓMICOS (18.21.OI)</t>
  </si>
  <si>
    <t>E.T.S.I. INFORMÁTICOS (18.10)</t>
  </si>
  <si>
    <t>E.T.S.I. MONTES,  FORESTAL Y DEL MEDIO NATURAL (18.13)</t>
  </si>
  <si>
    <t>E.T.S.I.  AERONÁUTICA Y DEL ESPACIO (18.14)</t>
  </si>
  <si>
    <t>E.S. EDIFICACIÓN (18.54)</t>
  </si>
  <si>
    <t>E.T.S.I. DISEÑO INDUSTRIAL(18.56)</t>
  </si>
  <si>
    <t>E.T.S.I. CIVIL (18.58)</t>
  </si>
  <si>
    <t>E.T.S.I SISTEMAS DE TELECOMUNICACIÓN (18.59)</t>
  </si>
  <si>
    <t>E.T.S.I. SISTEMAS INFORMÁTICOS (18.61)</t>
  </si>
  <si>
    <t>E.T.S.I. MINAS Y ENERGÍA (18.06)</t>
  </si>
  <si>
    <t>C.E.S. DISEÑO Y MODA (18.62)</t>
  </si>
  <si>
    <t>(*) El grado de ejecución de las Escuelas se encuentra desvirtuado al alza dado que, las previsiones iniciales por matriculación de todos los centros</t>
  </si>
  <si>
    <t>31 Precios Públicos (*)</t>
  </si>
  <si>
    <t>70 De la Administración del Estado (**)</t>
  </si>
  <si>
    <t>(**) Los ingresos de Investigación se reconocen en la OTT, siendo en esta oficina donde se gestionanlos gastos del Vicerrectorado de Investigación.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</si>
</sst>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</numFmts>
  <fonts count="47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164" fontId="4" fillId="12" borderId="10" xfId="55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3" borderId="10" xfId="0" applyNumberFormat="1" applyFont="1" applyFill="1" applyBorder="1" applyAlignment="1">
      <alignment vertical="center" wrapText="1"/>
    </xf>
    <xf numFmtId="164" fontId="4" fillId="3" borderId="10" xfId="55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164" fontId="4" fillId="0" borderId="10" xfId="55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5" borderId="10" xfId="0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 horizontal="right" vertical="center"/>
    </xf>
    <xf numFmtId="164" fontId="4" fillId="5" borderId="10" xfId="55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4" fontId="7" fillId="5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164" fontId="4" fillId="3" borderId="10" xfId="55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/>
    </xf>
    <xf numFmtId="4" fontId="46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164" fontId="4" fillId="3" borderId="10" xfId="55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4" fillId="3" borderId="10" xfId="0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7" fillId="3" borderId="10" xfId="0" applyNumberFormat="1" applyFont="1" applyFill="1" applyBorder="1" applyAlignment="1">
      <alignment vertical="center"/>
    </xf>
    <xf numFmtId="0" fontId="7" fillId="17" borderId="10" xfId="0" applyFont="1" applyFill="1" applyBorder="1" applyAlignment="1">
      <alignment vertical="center"/>
    </xf>
    <xf numFmtId="4" fontId="7" fillId="17" borderId="10" xfId="0" applyNumberFormat="1" applyFont="1" applyFill="1" applyBorder="1" applyAlignment="1">
      <alignment horizontal="right" vertical="center"/>
    </xf>
    <xf numFmtId="164" fontId="4" fillId="17" borderId="10" xfId="55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164" fontId="5" fillId="0" borderId="0" xfId="55" applyNumberFormat="1" applyFont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3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" fontId="4" fillId="3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55"/>
  <sheetViews>
    <sheetView tabSelected="1" zoomScale="70" zoomScaleNormal="70" zoomScalePageLayoutView="0" workbookViewId="0" topLeftCell="A265">
      <selection activeCell="D358" sqref="D358"/>
    </sheetView>
  </sheetViews>
  <sheetFormatPr defaultColWidth="11.421875" defaultRowHeight="12.75"/>
  <cols>
    <col min="1" max="1" width="67.8515625" style="1" customWidth="1"/>
    <col min="2" max="2" width="17.28125" style="1" customWidth="1"/>
    <col min="3" max="3" width="16.57421875" style="1" customWidth="1"/>
    <col min="4" max="5" width="17.57421875" style="1" customWidth="1"/>
    <col min="6" max="6" width="15.7109375" style="1" customWidth="1"/>
    <col min="7" max="16384" width="11.421875" style="1" customWidth="1"/>
  </cols>
  <sheetData>
    <row r="1" spans="1:6" ht="26.25" customHeight="1">
      <c r="A1" s="61" t="s">
        <v>79</v>
      </c>
      <c r="B1" s="62"/>
      <c r="C1" s="62"/>
      <c r="D1" s="62"/>
      <c r="E1" s="62"/>
      <c r="F1" s="62"/>
    </row>
    <row r="2" spans="1:6" s="5" customFormat="1" ht="31.5">
      <c r="A2" s="2" t="s">
        <v>4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5</v>
      </c>
    </row>
    <row r="3" spans="1:6" s="8" customFormat="1" ht="21.75" customHeight="1">
      <c r="A3" s="6" t="s">
        <v>6</v>
      </c>
      <c r="B3" s="6"/>
      <c r="C3" s="6"/>
      <c r="D3" s="6"/>
      <c r="E3" s="6"/>
      <c r="F3" s="7"/>
    </row>
    <row r="4" spans="1:6" ht="15.75">
      <c r="A4" s="9" t="s">
        <v>7</v>
      </c>
      <c r="B4" s="10">
        <f>SUM(B5:B9)</f>
        <v>235255.38</v>
      </c>
      <c r="C4" s="10">
        <f>SUM(C5:C9)</f>
        <v>0</v>
      </c>
      <c r="D4" s="10">
        <f>SUM(D5:D9)</f>
        <v>235255.38</v>
      </c>
      <c r="E4" s="10">
        <f>SUM(E5:E9)</f>
        <v>1805205.1545442925</v>
      </c>
      <c r="F4" s="11">
        <f>E4/D4</f>
        <v>7.673385214588047</v>
      </c>
    </row>
    <row r="5" spans="1:6" ht="15.75">
      <c r="A5" s="12" t="s">
        <v>95</v>
      </c>
      <c r="B5" s="13">
        <v>0</v>
      </c>
      <c r="C5" s="13">
        <v>0</v>
      </c>
      <c r="D5" s="13">
        <f>SUM(B5:C5)</f>
        <v>0</v>
      </c>
      <c r="E5" s="13">
        <v>1716703.6045442924</v>
      </c>
      <c r="F5" s="11"/>
    </row>
    <row r="6" spans="1:6" ht="15.75">
      <c r="A6" s="14" t="s">
        <v>9</v>
      </c>
      <c r="B6" s="13">
        <v>170255.38</v>
      </c>
      <c r="C6" s="13">
        <v>0</v>
      </c>
      <c r="D6" s="13">
        <v>170255.38</v>
      </c>
      <c r="E6" s="13">
        <v>16247.39</v>
      </c>
      <c r="F6" s="11">
        <f>E6/D6</f>
        <v>0.0954295247527567</v>
      </c>
    </row>
    <row r="7" spans="1:6" ht="15.75">
      <c r="A7" s="14" t="s">
        <v>10</v>
      </c>
      <c r="B7" s="13">
        <v>65000</v>
      </c>
      <c r="C7" s="13">
        <v>0</v>
      </c>
      <c r="D7" s="13">
        <v>65000</v>
      </c>
      <c r="E7" s="13">
        <v>70172.06</v>
      </c>
      <c r="F7" s="11">
        <f>E7/D7</f>
        <v>1.0795701538461537</v>
      </c>
    </row>
    <row r="8" spans="1:6" ht="15.75">
      <c r="A8" s="14" t="s">
        <v>11</v>
      </c>
      <c r="B8" s="13">
        <v>0</v>
      </c>
      <c r="C8" s="13">
        <v>0</v>
      </c>
      <c r="D8" s="13">
        <v>0</v>
      </c>
      <c r="E8" s="13">
        <v>324.56</v>
      </c>
      <c r="F8" s="11"/>
    </row>
    <row r="9" spans="1:6" ht="15.75">
      <c r="A9" s="14" t="s">
        <v>12</v>
      </c>
      <c r="B9" s="13">
        <v>0</v>
      </c>
      <c r="C9" s="13">
        <v>0</v>
      </c>
      <c r="D9" s="13">
        <v>0</v>
      </c>
      <c r="E9" s="13">
        <v>1757.54</v>
      </c>
      <c r="F9" s="11"/>
    </row>
    <row r="10" spans="1:6" ht="15.75">
      <c r="A10" s="15" t="s">
        <v>16</v>
      </c>
      <c r="B10" s="16">
        <f>SUM(B11)</f>
        <v>0</v>
      </c>
      <c r="C10" s="16">
        <f>SUM(C11)</f>
        <v>0</v>
      </c>
      <c r="D10" s="16">
        <f>SUM(D11)</f>
        <v>0</v>
      </c>
      <c r="E10" s="16">
        <f>SUM(E11)</f>
        <v>453.97</v>
      </c>
      <c r="F10" s="11"/>
    </row>
    <row r="11" spans="1:6" ht="15.75">
      <c r="A11" s="17" t="s">
        <v>17</v>
      </c>
      <c r="B11" s="13">
        <v>0</v>
      </c>
      <c r="C11" s="13">
        <v>0</v>
      </c>
      <c r="D11" s="13">
        <v>0</v>
      </c>
      <c r="E11" s="13">
        <v>453.97</v>
      </c>
      <c r="F11" s="11"/>
    </row>
    <row r="12" spans="1:6" ht="15.75">
      <c r="A12" s="18" t="s">
        <v>13</v>
      </c>
      <c r="B12" s="19">
        <f>SUM(B4)+B10</f>
        <v>235255.38</v>
      </c>
      <c r="C12" s="19">
        <f>SUM(C4)+C10</f>
        <v>0</v>
      </c>
      <c r="D12" s="19">
        <f>SUM(D4)+D10</f>
        <v>235255.38</v>
      </c>
      <c r="E12" s="19">
        <f>SUM(E4)+E10</f>
        <v>1805659.1245442925</v>
      </c>
      <c r="F12" s="20">
        <f aca="true" t="shared" si="0" ref="F12:F70">E12/D12</f>
        <v>7.675314904782591</v>
      </c>
    </row>
    <row r="13" spans="1:6" s="8" customFormat="1" ht="21.75" customHeight="1">
      <c r="A13" s="6" t="s">
        <v>14</v>
      </c>
      <c r="B13" s="6"/>
      <c r="C13" s="6"/>
      <c r="D13" s="6"/>
      <c r="E13" s="6"/>
      <c r="F13" s="7"/>
    </row>
    <row r="14" spans="1:6" ht="15.75">
      <c r="A14" s="9" t="s">
        <v>7</v>
      </c>
      <c r="B14" s="16">
        <f>SUM(B15:B18)</f>
        <v>137000</v>
      </c>
      <c r="C14" s="16">
        <f>SUM(C15:C18)</f>
        <v>0</v>
      </c>
      <c r="D14" s="16">
        <f>SUM(D15:D18)</f>
        <v>137000</v>
      </c>
      <c r="E14" s="16">
        <f>SUM(E15:E18)</f>
        <v>3411349.9843610767</v>
      </c>
      <c r="F14" s="11">
        <f t="shared" si="0"/>
        <v>24.900364849350925</v>
      </c>
    </row>
    <row r="15" spans="1:6" ht="15.75">
      <c r="A15" s="12" t="s">
        <v>95</v>
      </c>
      <c r="B15" s="21">
        <v>0</v>
      </c>
      <c r="C15" s="21">
        <v>0</v>
      </c>
      <c r="D15" s="21">
        <f>SUM(B15:C15)</f>
        <v>0</v>
      </c>
      <c r="E15" s="21">
        <v>3385671.9143610764</v>
      </c>
      <c r="F15" s="11"/>
    </row>
    <row r="16" spans="1:6" ht="15.75">
      <c r="A16" s="22" t="s">
        <v>9</v>
      </c>
      <c r="B16" s="21">
        <v>136000</v>
      </c>
      <c r="C16" s="21">
        <v>0</v>
      </c>
      <c r="D16" s="21">
        <v>136000</v>
      </c>
      <c r="E16" s="21">
        <v>25130.04</v>
      </c>
      <c r="F16" s="11">
        <f t="shared" si="0"/>
        <v>0.18477970588235296</v>
      </c>
    </row>
    <row r="17" spans="1:6" ht="15.75">
      <c r="A17" s="22" t="s">
        <v>11</v>
      </c>
      <c r="B17" s="21">
        <v>0</v>
      </c>
      <c r="C17" s="21">
        <v>0</v>
      </c>
      <c r="D17" s="21">
        <v>0</v>
      </c>
      <c r="E17" s="21">
        <v>322.47</v>
      </c>
      <c r="F17" s="11"/>
    </row>
    <row r="18" spans="1:6" ht="15.75">
      <c r="A18" s="22" t="s">
        <v>12</v>
      </c>
      <c r="B18" s="21">
        <v>1000</v>
      </c>
      <c r="C18" s="21">
        <v>0</v>
      </c>
      <c r="D18" s="21">
        <v>1000</v>
      </c>
      <c r="E18" s="21">
        <v>225.56</v>
      </c>
      <c r="F18" s="11">
        <f t="shared" si="0"/>
        <v>0.22556</v>
      </c>
    </row>
    <row r="19" spans="1:6" ht="15.75">
      <c r="A19" s="15" t="s">
        <v>16</v>
      </c>
      <c r="B19" s="16">
        <f>SUM(B20:B20)</f>
        <v>0</v>
      </c>
      <c r="C19" s="16">
        <f>SUM(C20:C20)</f>
        <v>0</v>
      </c>
      <c r="D19" s="16">
        <f>SUM(D20:D20)</f>
        <v>0</v>
      </c>
      <c r="E19" s="16">
        <f>SUM(E20:E20)</f>
        <v>4567</v>
      </c>
      <c r="F19" s="11"/>
    </row>
    <row r="20" spans="1:6" ht="15.75">
      <c r="A20" s="17" t="s">
        <v>17</v>
      </c>
      <c r="B20" s="13">
        <v>0</v>
      </c>
      <c r="C20" s="13">
        <v>0</v>
      </c>
      <c r="D20" s="13">
        <v>0</v>
      </c>
      <c r="E20" s="13">
        <v>4567</v>
      </c>
      <c r="F20" s="11"/>
    </row>
    <row r="21" spans="1:6" ht="15.75">
      <c r="A21" s="23" t="s">
        <v>13</v>
      </c>
      <c r="B21" s="24">
        <f>SUM(B14+B19)</f>
        <v>137000</v>
      </c>
      <c r="C21" s="24">
        <f>SUM(C14+C19)</f>
        <v>0</v>
      </c>
      <c r="D21" s="24">
        <f>SUM(D14+D19)</f>
        <v>137000</v>
      </c>
      <c r="E21" s="24">
        <f>SUM(E14+E19)</f>
        <v>3415916.9843610767</v>
      </c>
      <c r="F21" s="20">
        <f t="shared" si="0"/>
        <v>24.93370061577428</v>
      </c>
    </row>
    <row r="22" spans="1:6" s="8" customFormat="1" ht="21.75" customHeight="1">
      <c r="A22" s="6" t="s">
        <v>15</v>
      </c>
      <c r="B22" s="6"/>
      <c r="C22" s="6"/>
      <c r="D22" s="6"/>
      <c r="E22" s="6"/>
      <c r="F22" s="7"/>
    </row>
    <row r="23" spans="1:6" ht="15.75">
      <c r="A23" s="9" t="s">
        <v>7</v>
      </c>
      <c r="B23" s="16">
        <f>SUM(B24:B27)</f>
        <v>43160</v>
      </c>
      <c r="C23" s="16">
        <f>SUM(C24:C27)</f>
        <v>0</v>
      </c>
      <c r="D23" s="16">
        <f>SUM(D24:D27)</f>
        <v>43160</v>
      </c>
      <c r="E23" s="16">
        <f>SUM(E24:E27)</f>
        <v>6602122.475166842</v>
      </c>
      <c r="F23" s="11">
        <f t="shared" si="0"/>
        <v>152.96854669061267</v>
      </c>
    </row>
    <row r="24" spans="1:6" ht="15.75">
      <c r="A24" s="12" t="s">
        <v>95</v>
      </c>
      <c r="B24" s="21">
        <v>0</v>
      </c>
      <c r="C24" s="21">
        <v>0</v>
      </c>
      <c r="D24" s="21">
        <f>SUM(B24:C24)</f>
        <v>0</v>
      </c>
      <c r="E24" s="21">
        <v>6557208.255166843</v>
      </c>
      <c r="F24" s="11"/>
    </row>
    <row r="25" spans="1:6" ht="15.75">
      <c r="A25" s="22" t="s">
        <v>9</v>
      </c>
      <c r="B25" s="21">
        <v>43160</v>
      </c>
      <c r="C25" s="21">
        <v>0</v>
      </c>
      <c r="D25" s="21">
        <v>43160</v>
      </c>
      <c r="E25" s="21">
        <v>44397.92</v>
      </c>
      <c r="F25" s="11">
        <f t="shared" si="0"/>
        <v>1.0286821130676551</v>
      </c>
    </row>
    <row r="26" spans="1:6" ht="15.75">
      <c r="A26" s="22" t="s">
        <v>10</v>
      </c>
      <c r="B26" s="21">
        <v>0</v>
      </c>
      <c r="C26" s="21">
        <v>0</v>
      </c>
      <c r="D26" s="21">
        <v>0</v>
      </c>
      <c r="E26" s="21">
        <v>0</v>
      </c>
      <c r="F26" s="11"/>
    </row>
    <row r="27" spans="1:6" ht="15.75">
      <c r="A27" s="22" t="s">
        <v>11</v>
      </c>
      <c r="B27" s="21">
        <v>0</v>
      </c>
      <c r="C27" s="21">
        <v>0</v>
      </c>
      <c r="D27" s="21">
        <v>0</v>
      </c>
      <c r="E27" s="21">
        <v>516.3</v>
      </c>
      <c r="F27" s="11"/>
    </row>
    <row r="28" spans="1:6" ht="15.75">
      <c r="A28" s="15" t="s">
        <v>16</v>
      </c>
      <c r="B28" s="16">
        <f>SUM(B29)</f>
        <v>0</v>
      </c>
      <c r="C28" s="16">
        <f>SUM(C29)</f>
        <v>0</v>
      </c>
      <c r="D28" s="16">
        <f>SUM(D29)</f>
        <v>0</v>
      </c>
      <c r="E28" s="16">
        <f>SUM(E29)</f>
        <v>728.92</v>
      </c>
      <c r="F28" s="11"/>
    </row>
    <row r="29" spans="1:6" ht="15.75">
      <c r="A29" s="25" t="s">
        <v>17</v>
      </c>
      <c r="B29" s="21">
        <v>0</v>
      </c>
      <c r="C29" s="21">
        <v>0</v>
      </c>
      <c r="D29" s="21">
        <v>0</v>
      </c>
      <c r="E29" s="21">
        <v>728.92</v>
      </c>
      <c r="F29" s="11"/>
    </row>
    <row r="30" spans="1:6" ht="15.75">
      <c r="A30" s="23" t="s">
        <v>13</v>
      </c>
      <c r="B30" s="24">
        <f>SUM(B23+B28)</f>
        <v>43160</v>
      </c>
      <c r="C30" s="24">
        <f>SUM(C23+C28)</f>
        <v>0</v>
      </c>
      <c r="D30" s="24">
        <f>SUM(D23+D28)</f>
        <v>43160</v>
      </c>
      <c r="E30" s="24">
        <f>SUM(E23+E28)</f>
        <v>6602851.395166842</v>
      </c>
      <c r="F30" s="20">
        <f t="shared" si="0"/>
        <v>152.98543547652554</v>
      </c>
    </row>
    <row r="31" spans="1:6" s="8" customFormat="1" ht="21.75" customHeight="1">
      <c r="A31" s="6" t="s">
        <v>18</v>
      </c>
      <c r="B31" s="6"/>
      <c r="C31" s="6"/>
      <c r="D31" s="6"/>
      <c r="E31" s="6"/>
      <c r="F31" s="7"/>
    </row>
    <row r="32" spans="1:6" ht="15.75">
      <c r="A32" s="9" t="s">
        <v>7</v>
      </c>
      <c r="B32" s="16">
        <f>SUM(B33:B35)</f>
        <v>246000</v>
      </c>
      <c r="C32" s="16">
        <f>SUM(C33:C35)</f>
        <v>0</v>
      </c>
      <c r="D32" s="16">
        <f>SUM(D33:D35)</f>
        <v>246000</v>
      </c>
      <c r="E32" s="16">
        <f>SUM(E33:E35)</f>
        <v>5583454.12930032</v>
      </c>
      <c r="F32" s="11">
        <f t="shared" si="0"/>
        <v>22.696968005285854</v>
      </c>
    </row>
    <row r="33" spans="1:6" ht="15.75">
      <c r="A33" s="12" t="s">
        <v>95</v>
      </c>
      <c r="B33" s="21">
        <v>0</v>
      </c>
      <c r="C33" s="21">
        <v>0</v>
      </c>
      <c r="D33" s="21">
        <f>SUM(B33:C33)</f>
        <v>0</v>
      </c>
      <c r="E33" s="21">
        <v>5554686.0093003195</v>
      </c>
      <c r="F33" s="11"/>
    </row>
    <row r="34" spans="1:6" ht="15.75">
      <c r="A34" s="22" t="s">
        <v>9</v>
      </c>
      <c r="B34" s="21">
        <v>246000</v>
      </c>
      <c r="C34" s="21">
        <v>0</v>
      </c>
      <c r="D34" s="21">
        <v>246000</v>
      </c>
      <c r="E34" s="21">
        <v>22906.12</v>
      </c>
      <c r="F34" s="11">
        <f t="shared" si="0"/>
        <v>0.09311430894308943</v>
      </c>
    </row>
    <row r="35" spans="1:6" ht="15.75">
      <c r="A35" s="22" t="s">
        <v>12</v>
      </c>
      <c r="B35" s="21">
        <v>0</v>
      </c>
      <c r="C35" s="21">
        <v>0</v>
      </c>
      <c r="D35" s="21">
        <v>0</v>
      </c>
      <c r="E35" s="21">
        <v>5862</v>
      </c>
      <c r="F35" s="11"/>
    </row>
    <row r="36" spans="1:6" ht="15.75">
      <c r="A36" s="15" t="s">
        <v>16</v>
      </c>
      <c r="B36" s="16">
        <f>SUM(B37:B39)</f>
        <v>124500</v>
      </c>
      <c r="C36" s="16">
        <f>SUM(C37:C39)</f>
        <v>0</v>
      </c>
      <c r="D36" s="16">
        <f>SUM(D37:D39)</f>
        <v>124500</v>
      </c>
      <c r="E36" s="16">
        <f>SUM(E37:E39)</f>
        <v>113295.64</v>
      </c>
      <c r="F36" s="11">
        <f t="shared" si="0"/>
        <v>0.910005140562249</v>
      </c>
    </row>
    <row r="37" spans="1:6" ht="15.75">
      <c r="A37" s="25" t="s">
        <v>19</v>
      </c>
      <c r="B37" s="21">
        <v>2500</v>
      </c>
      <c r="C37" s="21">
        <v>0</v>
      </c>
      <c r="D37" s="21">
        <v>2500</v>
      </c>
      <c r="E37" s="21">
        <v>2818.94</v>
      </c>
      <c r="F37" s="11">
        <f t="shared" si="0"/>
        <v>1.127576</v>
      </c>
    </row>
    <row r="38" spans="1:6" ht="15.75">
      <c r="A38" s="25" t="s">
        <v>20</v>
      </c>
      <c r="B38" s="21">
        <v>2000</v>
      </c>
      <c r="C38" s="21">
        <v>0</v>
      </c>
      <c r="D38" s="21">
        <v>2000</v>
      </c>
      <c r="E38" s="21">
        <v>1395.8</v>
      </c>
      <c r="F38" s="11">
        <f t="shared" si="0"/>
        <v>0.6979</v>
      </c>
    </row>
    <row r="39" spans="1:6" ht="15.75">
      <c r="A39" s="25" t="s">
        <v>17</v>
      </c>
      <c r="B39" s="21">
        <v>120000</v>
      </c>
      <c r="C39" s="21">
        <v>0</v>
      </c>
      <c r="D39" s="21">
        <v>120000</v>
      </c>
      <c r="E39" s="21">
        <v>109080.9</v>
      </c>
      <c r="F39" s="11">
        <f t="shared" si="0"/>
        <v>0.9090075</v>
      </c>
    </row>
    <row r="40" spans="1:6" ht="15.75">
      <c r="A40" s="15" t="s">
        <v>21</v>
      </c>
      <c r="B40" s="16">
        <f>SUM(B41:B41)</f>
        <v>2000</v>
      </c>
      <c r="C40" s="16">
        <f>SUM(C41:C41)</f>
        <v>0</v>
      </c>
      <c r="D40" s="16">
        <f>SUM(D41:D41)</f>
        <v>2000</v>
      </c>
      <c r="E40" s="16">
        <f>SUM(E41:E41)</f>
        <v>2613.2</v>
      </c>
      <c r="F40" s="11">
        <f t="shared" si="0"/>
        <v>1.3066</v>
      </c>
    </row>
    <row r="41" spans="1:6" ht="15.75">
      <c r="A41" s="25" t="s">
        <v>22</v>
      </c>
      <c r="B41" s="21">
        <v>2000</v>
      </c>
      <c r="C41" s="21">
        <v>0</v>
      </c>
      <c r="D41" s="21">
        <v>2000</v>
      </c>
      <c r="E41" s="21">
        <v>2613.2</v>
      </c>
      <c r="F41" s="11">
        <f t="shared" si="0"/>
        <v>1.3066</v>
      </c>
    </row>
    <row r="42" spans="1:6" ht="15.75">
      <c r="A42" s="23" t="s">
        <v>13</v>
      </c>
      <c r="B42" s="24">
        <f>SUM(B32+B36+B40)</f>
        <v>372500</v>
      </c>
      <c r="C42" s="24">
        <f>SUM(C32+C36+C40)</f>
        <v>0</v>
      </c>
      <c r="D42" s="24">
        <f>SUM(D32+D36+D40)</f>
        <v>372500</v>
      </c>
      <c r="E42" s="24">
        <f>SUM(E32+E36+E40)</f>
        <v>5699362.969300319</v>
      </c>
      <c r="F42" s="20">
        <f t="shared" si="0"/>
        <v>15.300303273289448</v>
      </c>
    </row>
    <row r="43" spans="1:6" s="8" customFormat="1" ht="21.75" customHeight="1">
      <c r="A43" s="6" t="s">
        <v>23</v>
      </c>
      <c r="B43" s="26"/>
      <c r="C43" s="26"/>
      <c r="D43" s="26"/>
      <c r="E43" s="26"/>
      <c r="F43" s="27"/>
    </row>
    <row r="44" spans="1:6" ht="15.75">
      <c r="A44" s="9" t="s">
        <v>7</v>
      </c>
      <c r="B44" s="16">
        <f>SUM(B45:B48)</f>
        <v>240786.32</v>
      </c>
      <c r="C44" s="16">
        <f>SUM(C45:C48)</f>
        <v>0</v>
      </c>
      <c r="D44" s="16">
        <f>SUM(D45:D48)</f>
        <v>240786.32</v>
      </c>
      <c r="E44" s="16">
        <f>SUM(E45:E48)</f>
        <v>7383909.411456102</v>
      </c>
      <c r="F44" s="11">
        <f t="shared" si="0"/>
        <v>30.66581777343539</v>
      </c>
    </row>
    <row r="45" spans="1:6" ht="15.75">
      <c r="A45" s="12" t="s">
        <v>95</v>
      </c>
      <c r="B45" s="21">
        <v>0</v>
      </c>
      <c r="C45" s="21">
        <v>0</v>
      </c>
      <c r="D45" s="21">
        <f>SUM(B45:C45)</f>
        <v>0</v>
      </c>
      <c r="E45" s="21">
        <v>7323333.911456102</v>
      </c>
      <c r="F45" s="11"/>
    </row>
    <row r="46" spans="1:6" ht="15.75">
      <c r="A46" s="22" t="s">
        <v>9</v>
      </c>
      <c r="B46" s="21">
        <v>237786.32</v>
      </c>
      <c r="C46" s="21">
        <v>0</v>
      </c>
      <c r="D46" s="21">
        <v>237786.32</v>
      </c>
      <c r="E46" s="21">
        <v>60005.66</v>
      </c>
      <c r="F46" s="11">
        <f t="shared" si="0"/>
        <v>0.25235118656111083</v>
      </c>
    </row>
    <row r="47" spans="1:6" ht="15.75">
      <c r="A47" s="22" t="s">
        <v>11</v>
      </c>
      <c r="B47" s="21">
        <v>0</v>
      </c>
      <c r="C47" s="21">
        <v>0</v>
      </c>
      <c r="D47" s="21">
        <v>0</v>
      </c>
      <c r="E47" s="21">
        <v>569.84</v>
      </c>
      <c r="F47" s="11"/>
    </row>
    <row r="48" spans="1:6" ht="15.75">
      <c r="A48" s="22" t="s">
        <v>12</v>
      </c>
      <c r="B48" s="21">
        <v>3000</v>
      </c>
      <c r="C48" s="21">
        <v>0</v>
      </c>
      <c r="D48" s="21">
        <v>3000</v>
      </c>
      <c r="E48" s="21">
        <v>0</v>
      </c>
      <c r="F48" s="11">
        <f t="shared" si="0"/>
        <v>0</v>
      </c>
    </row>
    <row r="49" spans="1:6" ht="15.75">
      <c r="A49" s="15" t="s">
        <v>16</v>
      </c>
      <c r="B49" s="16">
        <f>SUM(B50:B50)</f>
        <v>11490</v>
      </c>
      <c r="C49" s="16">
        <f>SUM(C50:C50)</f>
        <v>0</v>
      </c>
      <c r="D49" s="16">
        <f>SUM(D50:D50)</f>
        <v>11490</v>
      </c>
      <c r="E49" s="16">
        <f>SUM(E50:E50)</f>
        <v>2640</v>
      </c>
      <c r="F49" s="11">
        <f t="shared" si="0"/>
        <v>0.2297650130548303</v>
      </c>
    </row>
    <row r="50" spans="1:6" ht="15.75">
      <c r="A50" s="25" t="s">
        <v>17</v>
      </c>
      <c r="B50" s="21">
        <v>11490</v>
      </c>
      <c r="C50" s="21">
        <v>0</v>
      </c>
      <c r="D50" s="21">
        <v>11490</v>
      </c>
      <c r="E50" s="21">
        <v>2640</v>
      </c>
      <c r="F50" s="11">
        <f t="shared" si="0"/>
        <v>0.2297650130548303</v>
      </c>
    </row>
    <row r="51" spans="1:6" ht="15.75">
      <c r="A51" s="15" t="s">
        <v>47</v>
      </c>
      <c r="B51" s="16">
        <f>SUM(B52)</f>
        <v>0</v>
      </c>
      <c r="C51" s="16">
        <f>SUM(C52)</f>
        <v>0</v>
      </c>
      <c r="D51" s="16">
        <f>SUM(D52)</f>
        <v>0</v>
      </c>
      <c r="E51" s="16">
        <f>SUM(E52)</f>
        <v>890</v>
      </c>
      <c r="F51" s="11"/>
    </row>
    <row r="52" spans="1:6" ht="15.75">
      <c r="A52" s="28" t="s">
        <v>56</v>
      </c>
      <c r="B52" s="21">
        <v>0</v>
      </c>
      <c r="C52" s="21">
        <v>0</v>
      </c>
      <c r="D52" s="21">
        <v>0</v>
      </c>
      <c r="E52" s="21">
        <v>890</v>
      </c>
      <c r="F52" s="11"/>
    </row>
    <row r="53" spans="1:6" ht="15.75">
      <c r="A53" s="23" t="s">
        <v>13</v>
      </c>
      <c r="B53" s="24">
        <f>SUM(B44+B49+B51)</f>
        <v>252276.32</v>
      </c>
      <c r="C53" s="24">
        <f>SUM(C44+C49+C51)</f>
        <v>0</v>
      </c>
      <c r="D53" s="24">
        <f>SUM(D44+D49+D51)</f>
        <v>252276.32</v>
      </c>
      <c r="E53" s="24">
        <f>SUM(E44+E49+E51)</f>
        <v>7387439.411456102</v>
      </c>
      <c r="F53" s="20">
        <f t="shared" si="0"/>
        <v>29.283126579046744</v>
      </c>
    </row>
    <row r="54" spans="1:6" s="5" customFormat="1" ht="31.5">
      <c r="A54" s="2" t="s">
        <v>4</v>
      </c>
      <c r="B54" s="3" t="s">
        <v>0</v>
      </c>
      <c r="C54" s="3" t="s">
        <v>1</v>
      </c>
      <c r="D54" s="3" t="s">
        <v>2</v>
      </c>
      <c r="E54" s="3" t="s">
        <v>3</v>
      </c>
      <c r="F54" s="4" t="s">
        <v>5</v>
      </c>
    </row>
    <row r="55" spans="1:6" s="8" customFormat="1" ht="21.75" customHeight="1">
      <c r="A55" s="6" t="s">
        <v>92</v>
      </c>
      <c r="B55" s="26"/>
      <c r="C55" s="26"/>
      <c r="D55" s="26"/>
      <c r="E55" s="26"/>
      <c r="F55" s="27"/>
    </row>
    <row r="56" spans="1:6" ht="15.75">
      <c r="A56" s="9" t="s">
        <v>7</v>
      </c>
      <c r="B56" s="16">
        <f>SUM(B57:B59)</f>
        <v>119500</v>
      </c>
      <c r="C56" s="16">
        <f>SUM(C57:C59)</f>
        <v>0</v>
      </c>
      <c r="D56" s="16">
        <f>SUM(D57:D59)</f>
        <v>119500</v>
      </c>
      <c r="E56" s="16">
        <f>SUM(E57:E59)</f>
        <v>3391376.1212976053</v>
      </c>
      <c r="F56" s="11">
        <f t="shared" si="0"/>
        <v>28.37971649621427</v>
      </c>
    </row>
    <row r="57" spans="1:6" ht="15.75">
      <c r="A57" s="12" t="s">
        <v>95</v>
      </c>
      <c r="B57" s="21">
        <v>0</v>
      </c>
      <c r="C57" s="21">
        <v>0</v>
      </c>
      <c r="D57" s="21">
        <f>SUM(B57:C57)</f>
        <v>0</v>
      </c>
      <c r="E57" s="21">
        <v>3382827.9012976056</v>
      </c>
      <c r="F57" s="11"/>
    </row>
    <row r="58" spans="1:6" ht="15.75">
      <c r="A58" s="22" t="s">
        <v>9</v>
      </c>
      <c r="B58" s="21">
        <v>119500</v>
      </c>
      <c r="C58" s="21">
        <v>0</v>
      </c>
      <c r="D58" s="21">
        <v>119500</v>
      </c>
      <c r="E58" s="21">
        <v>8425.53</v>
      </c>
      <c r="F58" s="11">
        <f t="shared" si="0"/>
        <v>0.07050652719665272</v>
      </c>
    </row>
    <row r="59" spans="1:6" ht="15.75">
      <c r="A59" s="22" t="s">
        <v>12</v>
      </c>
      <c r="B59" s="21">
        <v>0</v>
      </c>
      <c r="C59" s="21">
        <v>0</v>
      </c>
      <c r="D59" s="21">
        <v>0</v>
      </c>
      <c r="E59" s="21">
        <v>122.69</v>
      </c>
      <c r="F59" s="11"/>
    </row>
    <row r="60" spans="1:6" ht="15.75">
      <c r="A60" s="15" t="s">
        <v>16</v>
      </c>
      <c r="B60" s="16">
        <f>SUM(B61:B61)</f>
        <v>0</v>
      </c>
      <c r="C60" s="16">
        <f>SUM(C61:C61)</f>
        <v>0</v>
      </c>
      <c r="D60" s="16">
        <f>SUM(D61:D61)</f>
        <v>0</v>
      </c>
      <c r="E60" s="16">
        <f>SUM(E61:E61)</f>
        <v>750</v>
      </c>
      <c r="F60" s="11"/>
    </row>
    <row r="61" spans="1:6" ht="15.75">
      <c r="A61" s="25" t="s">
        <v>17</v>
      </c>
      <c r="B61" s="21">
        <v>0</v>
      </c>
      <c r="C61" s="21">
        <v>0</v>
      </c>
      <c r="D61" s="21">
        <v>0</v>
      </c>
      <c r="E61" s="21">
        <v>750</v>
      </c>
      <c r="F61" s="11"/>
    </row>
    <row r="62" spans="1:6" ht="15.75">
      <c r="A62" s="23" t="s">
        <v>13</v>
      </c>
      <c r="B62" s="24">
        <f>SUM(B56+B60)</f>
        <v>119500</v>
      </c>
      <c r="C62" s="24">
        <f>SUM(C56+C60)</f>
        <v>0</v>
      </c>
      <c r="D62" s="24">
        <f>SUM(D56+D60)</f>
        <v>119500</v>
      </c>
      <c r="E62" s="24">
        <f>SUM(E56+E60)</f>
        <v>3392126.1212976053</v>
      </c>
      <c r="F62" s="20">
        <f t="shared" si="0"/>
        <v>28.385992646841885</v>
      </c>
    </row>
    <row r="63" spans="1:6" s="8" customFormat="1" ht="21.75" customHeight="1">
      <c r="A63" s="6" t="s">
        <v>24</v>
      </c>
      <c r="B63" s="6"/>
      <c r="C63" s="6"/>
      <c r="D63" s="6"/>
      <c r="E63" s="6"/>
      <c r="F63" s="27"/>
    </row>
    <row r="64" spans="1:6" ht="15.75">
      <c r="A64" s="9" t="s">
        <v>7</v>
      </c>
      <c r="B64" s="10">
        <f>SUM(B65:B67)</f>
        <v>73200</v>
      </c>
      <c r="C64" s="10">
        <f>SUM(C65:C67)</f>
        <v>0</v>
      </c>
      <c r="D64" s="10">
        <f>SUM(D65:D67)</f>
        <v>73200</v>
      </c>
      <c r="E64" s="10">
        <f>SUM(E65:E67)</f>
        <v>390765.93716690794</v>
      </c>
      <c r="F64" s="11">
        <f t="shared" si="0"/>
        <v>5.338332474957759</v>
      </c>
    </row>
    <row r="65" spans="1:6" ht="15.75">
      <c r="A65" s="12" t="s">
        <v>95</v>
      </c>
      <c r="B65" s="13">
        <v>0</v>
      </c>
      <c r="C65" s="13">
        <v>0</v>
      </c>
      <c r="D65" s="13">
        <f>SUM(B65:C65)</f>
        <v>0</v>
      </c>
      <c r="E65" s="13">
        <v>381202.61716690793</v>
      </c>
      <c r="F65" s="11"/>
    </row>
    <row r="66" spans="1:6" ht="15.75">
      <c r="A66" s="14" t="s">
        <v>9</v>
      </c>
      <c r="B66" s="13">
        <v>68700</v>
      </c>
      <c r="C66" s="13">
        <v>0</v>
      </c>
      <c r="D66" s="13">
        <v>68700</v>
      </c>
      <c r="E66" s="13">
        <v>8680.67</v>
      </c>
      <c r="F66" s="11">
        <f t="shared" si="0"/>
        <v>0.12635618631732168</v>
      </c>
    </row>
    <row r="67" spans="1:6" ht="15.75">
      <c r="A67" s="14" t="s">
        <v>10</v>
      </c>
      <c r="B67" s="13">
        <v>4500</v>
      </c>
      <c r="C67" s="13">
        <v>0</v>
      </c>
      <c r="D67" s="13">
        <v>4500</v>
      </c>
      <c r="E67" s="13">
        <v>882.65</v>
      </c>
      <c r="F67" s="11">
        <f t="shared" si="0"/>
        <v>0.19614444444444443</v>
      </c>
    </row>
    <row r="68" spans="1:6" ht="15.75">
      <c r="A68" s="29" t="s">
        <v>21</v>
      </c>
      <c r="B68" s="10">
        <f>SUM(B69:B69)</f>
        <v>10000</v>
      </c>
      <c r="C68" s="10">
        <f>SUM(C69:C69)</f>
        <v>0</v>
      </c>
      <c r="D68" s="10">
        <f>SUM(D69:D69)</f>
        <v>10000</v>
      </c>
      <c r="E68" s="10">
        <f>SUM(E69:E69)</f>
        <v>12.36</v>
      </c>
      <c r="F68" s="11">
        <f t="shared" si="0"/>
        <v>0.001236</v>
      </c>
    </row>
    <row r="69" spans="1:6" ht="15.75">
      <c r="A69" s="14" t="s">
        <v>25</v>
      </c>
      <c r="B69" s="13">
        <v>10000</v>
      </c>
      <c r="C69" s="13">
        <v>0</v>
      </c>
      <c r="D69" s="13">
        <v>10000</v>
      </c>
      <c r="E69" s="13">
        <v>12.36</v>
      </c>
      <c r="F69" s="11">
        <f t="shared" si="0"/>
        <v>0.001236</v>
      </c>
    </row>
    <row r="70" spans="1:6" ht="15.75">
      <c r="A70" s="23" t="s">
        <v>13</v>
      </c>
      <c r="B70" s="24">
        <f>SUM(B64+B68)</f>
        <v>83200</v>
      </c>
      <c r="C70" s="24">
        <f>SUM(C64+C68)</f>
        <v>0</v>
      </c>
      <c r="D70" s="24">
        <f>SUM(D64+D68)</f>
        <v>83200</v>
      </c>
      <c r="E70" s="24">
        <f>SUM(E64+E68)</f>
        <v>390778.2971669079</v>
      </c>
      <c r="F70" s="20">
        <f t="shared" si="0"/>
        <v>4.696854533256105</v>
      </c>
    </row>
    <row r="71" spans="1:6" s="8" customFormat="1" ht="21.75" customHeight="1">
      <c r="A71" s="6" t="s">
        <v>26</v>
      </c>
      <c r="B71" s="26"/>
      <c r="C71" s="26"/>
      <c r="D71" s="26"/>
      <c r="E71" s="26"/>
      <c r="F71" s="27"/>
    </row>
    <row r="72" spans="1:6" ht="15.75">
      <c r="A72" s="9" t="s">
        <v>7</v>
      </c>
      <c r="B72" s="16">
        <f>SUM(B73:B76)</f>
        <v>105323.28</v>
      </c>
      <c r="C72" s="16">
        <f>SUM(C73:C76)</f>
        <v>0</v>
      </c>
      <c r="D72" s="16">
        <f>SUM(D73:D76)</f>
        <v>105323.28</v>
      </c>
      <c r="E72" s="16">
        <f>SUM(E73:E76)</f>
        <v>1861623.2678277066</v>
      </c>
      <c r="F72" s="11">
        <f aca="true" t="shared" si="1" ref="F72:F132">E72/D72</f>
        <v>17.675325605390437</v>
      </c>
    </row>
    <row r="73" spans="1:6" ht="15.75">
      <c r="A73" s="12" t="s">
        <v>95</v>
      </c>
      <c r="B73" s="21">
        <v>0</v>
      </c>
      <c r="C73" s="21">
        <v>0</v>
      </c>
      <c r="D73" s="21">
        <f>SUM(B73:C73)</f>
        <v>0</v>
      </c>
      <c r="E73" s="21">
        <v>1836223.3278277067</v>
      </c>
      <c r="F73" s="11"/>
    </row>
    <row r="74" spans="1:6" ht="15.75">
      <c r="A74" s="22" t="s">
        <v>9</v>
      </c>
      <c r="B74" s="21">
        <v>91323.28</v>
      </c>
      <c r="C74" s="21">
        <v>0</v>
      </c>
      <c r="D74" s="21">
        <v>91323.28</v>
      </c>
      <c r="E74" s="21">
        <v>10778</v>
      </c>
      <c r="F74" s="11">
        <f t="shared" si="1"/>
        <v>0.11802029011660553</v>
      </c>
    </row>
    <row r="75" spans="1:6" ht="15.75">
      <c r="A75" s="22" t="s">
        <v>10</v>
      </c>
      <c r="B75" s="21">
        <v>14000</v>
      </c>
      <c r="C75" s="21">
        <v>0</v>
      </c>
      <c r="D75" s="21">
        <v>14000</v>
      </c>
      <c r="E75" s="21">
        <v>13520.99</v>
      </c>
      <c r="F75" s="11">
        <f t="shared" si="1"/>
        <v>0.965785</v>
      </c>
    </row>
    <row r="76" spans="1:6" ht="15.75">
      <c r="A76" s="22" t="s">
        <v>11</v>
      </c>
      <c r="B76" s="21">
        <v>0</v>
      </c>
      <c r="C76" s="21">
        <v>0</v>
      </c>
      <c r="D76" s="21">
        <v>0</v>
      </c>
      <c r="E76" s="21">
        <v>1100.95</v>
      </c>
      <c r="F76" s="11"/>
    </row>
    <row r="77" spans="1:6" ht="15.75">
      <c r="A77" s="15" t="s">
        <v>16</v>
      </c>
      <c r="B77" s="16">
        <f>SUM(B78:B78)</f>
        <v>3900</v>
      </c>
      <c r="C77" s="16">
        <f>SUM(C78:C78)</f>
        <v>0</v>
      </c>
      <c r="D77" s="16">
        <f>SUM(D78:D78)</f>
        <v>3900</v>
      </c>
      <c r="E77" s="16">
        <f>SUM(E78:E78)</f>
        <v>3900</v>
      </c>
      <c r="F77" s="11">
        <f t="shared" si="1"/>
        <v>1</v>
      </c>
    </row>
    <row r="78" spans="1:6" ht="15.75">
      <c r="A78" s="25" t="s">
        <v>17</v>
      </c>
      <c r="B78" s="21">
        <v>3900</v>
      </c>
      <c r="C78" s="21">
        <v>0</v>
      </c>
      <c r="D78" s="21">
        <v>3900</v>
      </c>
      <c r="E78" s="21">
        <v>3900</v>
      </c>
      <c r="F78" s="11">
        <f t="shared" si="1"/>
        <v>1</v>
      </c>
    </row>
    <row r="79" spans="1:6" ht="15.75">
      <c r="A79" s="23" t="s">
        <v>13</v>
      </c>
      <c r="B79" s="24">
        <f>SUM(B72+B77)</f>
        <v>109223.28</v>
      </c>
      <c r="C79" s="24">
        <f>SUM(C72+C77)</f>
        <v>0</v>
      </c>
      <c r="D79" s="24">
        <f>SUM(D72+D77)</f>
        <v>109223.28</v>
      </c>
      <c r="E79" s="24">
        <f>SUM(E72+E77)</f>
        <v>1865523.2678277066</v>
      </c>
      <c r="F79" s="20">
        <f t="shared" si="1"/>
        <v>17.079905198119913</v>
      </c>
    </row>
    <row r="80" spans="1:6" s="8" customFormat="1" ht="21.75" customHeight="1">
      <c r="A80" s="6" t="s">
        <v>27</v>
      </c>
      <c r="B80" s="26"/>
      <c r="C80" s="26"/>
      <c r="D80" s="26"/>
      <c r="E80" s="26"/>
      <c r="F80" s="27"/>
    </row>
    <row r="81" spans="1:6" ht="15.75">
      <c r="A81" s="9" t="s">
        <v>7</v>
      </c>
      <c r="B81" s="16">
        <f>SUM(B82:B84)</f>
        <v>511500</v>
      </c>
      <c r="C81" s="16">
        <f>SUM(C82:C84)</f>
        <v>0</v>
      </c>
      <c r="D81" s="16">
        <f>SUM(D82:D84)</f>
        <v>511500</v>
      </c>
      <c r="E81" s="16">
        <f>SUM(E82:E84)</f>
        <v>4835683.81841015</v>
      </c>
      <c r="F81" s="11">
        <f t="shared" si="1"/>
        <v>9.453927308719745</v>
      </c>
    </row>
    <row r="82" spans="1:6" ht="15.75">
      <c r="A82" s="12" t="s">
        <v>95</v>
      </c>
      <c r="B82" s="21">
        <v>0</v>
      </c>
      <c r="C82" s="21">
        <v>0</v>
      </c>
      <c r="D82" s="21">
        <f>SUM(B82:C82)</f>
        <v>0</v>
      </c>
      <c r="E82" s="21">
        <v>4717741.758410149</v>
      </c>
      <c r="F82" s="11"/>
    </row>
    <row r="83" spans="1:6" ht="15.75">
      <c r="A83" s="22" t="s">
        <v>9</v>
      </c>
      <c r="B83" s="21">
        <v>467500</v>
      </c>
      <c r="C83" s="21">
        <v>0</v>
      </c>
      <c r="D83" s="21">
        <v>467500</v>
      </c>
      <c r="E83" s="21">
        <v>99629.44</v>
      </c>
      <c r="F83" s="11">
        <f t="shared" si="1"/>
        <v>0.21311110160427807</v>
      </c>
    </row>
    <row r="84" spans="1:6" ht="15.75">
      <c r="A84" s="22" t="s">
        <v>12</v>
      </c>
      <c r="B84" s="21">
        <v>44000</v>
      </c>
      <c r="C84" s="21">
        <v>0</v>
      </c>
      <c r="D84" s="21">
        <v>44000</v>
      </c>
      <c r="E84" s="21">
        <v>18312.62</v>
      </c>
      <c r="F84" s="11">
        <f t="shared" si="1"/>
        <v>0.4161959090909091</v>
      </c>
    </row>
    <row r="85" spans="1:6" ht="15.75">
      <c r="A85" s="23" t="s">
        <v>13</v>
      </c>
      <c r="B85" s="24">
        <f>SUM(B81)</f>
        <v>511500</v>
      </c>
      <c r="C85" s="24">
        <f>SUM(C81)</f>
        <v>0</v>
      </c>
      <c r="D85" s="24">
        <f>SUM(D81)</f>
        <v>511500</v>
      </c>
      <c r="E85" s="24">
        <f>SUM(E81)</f>
        <v>4835683.81841015</v>
      </c>
      <c r="F85" s="20">
        <f t="shared" si="1"/>
        <v>9.453927308719745</v>
      </c>
    </row>
    <row r="86" spans="1:6" s="8" customFormat="1" ht="21.75" customHeight="1">
      <c r="A86" s="6" t="s">
        <v>84</v>
      </c>
      <c r="B86" s="26"/>
      <c r="C86" s="26"/>
      <c r="D86" s="26"/>
      <c r="E86" s="26"/>
      <c r="F86" s="27"/>
    </row>
    <row r="87" spans="1:6" ht="15.75">
      <c r="A87" s="9" t="s">
        <v>7</v>
      </c>
      <c r="B87" s="16">
        <f>SUM(B88:B91)</f>
        <v>97500</v>
      </c>
      <c r="C87" s="16">
        <f>SUM(C88:C91)</f>
        <v>0</v>
      </c>
      <c r="D87" s="16">
        <f>SUM(D88:D91)</f>
        <v>97500</v>
      </c>
      <c r="E87" s="16">
        <f>SUM(E88:E91)</f>
        <v>3452011.6018977426</v>
      </c>
      <c r="F87" s="11">
        <f t="shared" si="1"/>
        <v>35.40524719895121</v>
      </c>
    </row>
    <row r="88" spans="1:6" ht="15.75">
      <c r="A88" s="12" t="s">
        <v>95</v>
      </c>
      <c r="B88" s="21">
        <v>0</v>
      </c>
      <c r="C88" s="21">
        <v>0</v>
      </c>
      <c r="D88" s="21">
        <f>SUM(B88:C88)</f>
        <v>0</v>
      </c>
      <c r="E88" s="21">
        <v>3391307.901897743</v>
      </c>
      <c r="F88" s="11"/>
    </row>
    <row r="89" spans="1:6" ht="15.75">
      <c r="A89" s="22" t="s">
        <v>9</v>
      </c>
      <c r="B89" s="21">
        <v>91200</v>
      </c>
      <c r="C89" s="21">
        <v>0</v>
      </c>
      <c r="D89" s="21">
        <v>91200</v>
      </c>
      <c r="E89" s="21">
        <v>57157.67</v>
      </c>
      <c r="F89" s="11">
        <f t="shared" si="1"/>
        <v>0.6267288377192982</v>
      </c>
    </row>
    <row r="90" spans="1:6" ht="15.75">
      <c r="A90" s="22" t="s">
        <v>10</v>
      </c>
      <c r="B90" s="21">
        <v>6300</v>
      </c>
      <c r="C90" s="21">
        <v>0</v>
      </c>
      <c r="D90" s="21">
        <v>6300</v>
      </c>
      <c r="E90" s="21">
        <v>3432</v>
      </c>
      <c r="F90" s="11">
        <f t="shared" si="1"/>
        <v>0.5447619047619048</v>
      </c>
    </row>
    <row r="91" spans="1:6" ht="15.75">
      <c r="A91" s="22" t="s">
        <v>11</v>
      </c>
      <c r="B91" s="21">
        <v>0</v>
      </c>
      <c r="C91" s="21">
        <v>0</v>
      </c>
      <c r="D91" s="21">
        <v>0</v>
      </c>
      <c r="E91" s="21">
        <v>114.03</v>
      </c>
      <c r="F91" s="11"/>
    </row>
    <row r="92" spans="1:6" ht="15.75">
      <c r="A92" s="15" t="s">
        <v>16</v>
      </c>
      <c r="B92" s="16">
        <f>SUM(B93:B93)</f>
        <v>15000</v>
      </c>
      <c r="C92" s="16">
        <f>SUM(C93:C93)</f>
        <v>0</v>
      </c>
      <c r="D92" s="16">
        <f>SUM(D93:D93)</f>
        <v>15000</v>
      </c>
      <c r="E92" s="16">
        <f>SUM(E93:E93)</f>
        <v>5000</v>
      </c>
      <c r="F92" s="11">
        <f t="shared" si="1"/>
        <v>0.3333333333333333</v>
      </c>
    </row>
    <row r="93" spans="1:6" ht="15.75">
      <c r="A93" s="25" t="s">
        <v>17</v>
      </c>
      <c r="B93" s="21">
        <v>15000</v>
      </c>
      <c r="C93" s="21">
        <v>0</v>
      </c>
      <c r="D93" s="21">
        <v>15000</v>
      </c>
      <c r="E93" s="21">
        <v>5000</v>
      </c>
      <c r="F93" s="11">
        <f t="shared" si="1"/>
        <v>0.3333333333333333</v>
      </c>
    </row>
    <row r="94" spans="1:6" ht="15.75">
      <c r="A94" s="15" t="s">
        <v>47</v>
      </c>
      <c r="B94" s="16">
        <f>SUM(B95)</f>
        <v>6500</v>
      </c>
      <c r="C94" s="16">
        <f>SUM(C95)</f>
        <v>0</v>
      </c>
      <c r="D94" s="16">
        <f>SUM(D95)</f>
        <v>6500</v>
      </c>
      <c r="E94" s="16">
        <f>SUM(E95)</f>
        <v>0</v>
      </c>
      <c r="F94" s="11">
        <f t="shared" si="1"/>
        <v>0</v>
      </c>
    </row>
    <row r="95" spans="1:6" ht="15.75">
      <c r="A95" s="28" t="s">
        <v>56</v>
      </c>
      <c r="B95" s="21">
        <v>6500</v>
      </c>
      <c r="C95" s="21">
        <v>0</v>
      </c>
      <c r="D95" s="21">
        <v>6500</v>
      </c>
      <c r="E95" s="21">
        <v>0</v>
      </c>
      <c r="F95" s="11">
        <f t="shared" si="1"/>
        <v>0</v>
      </c>
    </row>
    <row r="96" spans="1:6" ht="15.75">
      <c r="A96" s="23" t="s">
        <v>13</v>
      </c>
      <c r="B96" s="24">
        <f>B87+B92+B94</f>
        <v>119000</v>
      </c>
      <c r="C96" s="24">
        <f>C87+C92+C94</f>
        <v>0</v>
      </c>
      <c r="D96" s="24">
        <f>D87+D92+D94</f>
        <v>119000</v>
      </c>
      <c r="E96" s="24">
        <f>E87+E92+E94</f>
        <v>3457011.6018977426</v>
      </c>
      <c r="F96" s="20">
        <f t="shared" si="1"/>
        <v>29.05051766300624</v>
      </c>
    </row>
    <row r="97" spans="1:6" s="8" customFormat="1" ht="21.75" customHeight="1">
      <c r="A97" s="30" t="s">
        <v>85</v>
      </c>
      <c r="B97" s="6"/>
      <c r="C97" s="6"/>
      <c r="D97" s="6"/>
      <c r="E97" s="6"/>
      <c r="F97" s="27"/>
    </row>
    <row r="98" spans="1:6" ht="15.75">
      <c r="A98" s="9" t="s">
        <v>7</v>
      </c>
      <c r="B98" s="10">
        <f>SUM(B99)</f>
        <v>0</v>
      </c>
      <c r="C98" s="10">
        <f>SUM(C99)</f>
        <v>0</v>
      </c>
      <c r="D98" s="10">
        <f>SUM(D99)</f>
        <v>0</v>
      </c>
      <c r="E98" s="10">
        <f>SUM(E99)</f>
        <v>1616527.5784757894</v>
      </c>
      <c r="F98" s="11"/>
    </row>
    <row r="99" spans="1:6" ht="15.75">
      <c r="A99" s="12" t="s">
        <v>95</v>
      </c>
      <c r="B99" s="13">
        <v>0</v>
      </c>
      <c r="C99" s="13">
        <v>0</v>
      </c>
      <c r="D99" s="13">
        <f>SUM(B99:C99)</f>
        <v>0</v>
      </c>
      <c r="E99" s="13">
        <v>1616527.5784757894</v>
      </c>
      <c r="F99" s="11"/>
    </row>
    <row r="100" spans="1:6" ht="15.75">
      <c r="A100" s="18" t="s">
        <v>13</v>
      </c>
      <c r="B100" s="19">
        <f>B98</f>
        <v>0</v>
      </c>
      <c r="C100" s="19">
        <f>C98</f>
        <v>0</v>
      </c>
      <c r="D100" s="19">
        <f>D98</f>
        <v>0</v>
      </c>
      <c r="E100" s="19">
        <f>E98</f>
        <v>1616527.5784757894</v>
      </c>
      <c r="F100" s="20"/>
    </row>
    <row r="101" spans="1:6" s="8" customFormat="1" ht="21.75" customHeight="1">
      <c r="A101" s="6" t="s">
        <v>86</v>
      </c>
      <c r="B101" s="31"/>
      <c r="C101" s="31"/>
      <c r="D101" s="31"/>
      <c r="E101" s="31"/>
      <c r="F101" s="27"/>
    </row>
    <row r="102" spans="1:6" ht="15.75">
      <c r="A102" s="9" t="s">
        <v>7</v>
      </c>
      <c r="B102" s="10">
        <f>SUM(B103:B104)</f>
        <v>150000</v>
      </c>
      <c r="C102" s="10">
        <f>SUM(C103:C104)</f>
        <v>0</v>
      </c>
      <c r="D102" s="10">
        <f>SUM(D103:D104)</f>
        <v>150000</v>
      </c>
      <c r="E102" s="10">
        <f>SUM(E103:E104)</f>
        <v>5217594.585955931</v>
      </c>
      <c r="F102" s="11">
        <f t="shared" si="1"/>
        <v>34.783963906372875</v>
      </c>
    </row>
    <row r="103" spans="1:6" ht="15.75">
      <c r="A103" s="12" t="s">
        <v>95</v>
      </c>
      <c r="B103" s="21">
        <v>0</v>
      </c>
      <c r="C103" s="21">
        <v>0</v>
      </c>
      <c r="D103" s="21">
        <f>SUM(B103:C103)</f>
        <v>0</v>
      </c>
      <c r="E103" s="21">
        <v>5061020.6859559305</v>
      </c>
      <c r="F103" s="11"/>
    </row>
    <row r="104" spans="1:6" ht="15.75">
      <c r="A104" s="12" t="s">
        <v>10</v>
      </c>
      <c r="B104" s="13">
        <v>150000</v>
      </c>
      <c r="C104" s="13">
        <v>0</v>
      </c>
      <c r="D104" s="13">
        <v>150000</v>
      </c>
      <c r="E104" s="13">
        <v>156573.9</v>
      </c>
      <c r="F104" s="11">
        <f t="shared" si="1"/>
        <v>1.043826</v>
      </c>
    </row>
    <row r="105" spans="1:6" ht="15.75">
      <c r="A105" s="23" t="s">
        <v>13</v>
      </c>
      <c r="B105" s="32">
        <f>SUM(B102)</f>
        <v>150000</v>
      </c>
      <c r="C105" s="32">
        <f>SUM(C102)</f>
        <v>0</v>
      </c>
      <c r="D105" s="32">
        <f>SUM(D102)</f>
        <v>150000</v>
      </c>
      <c r="E105" s="32">
        <f>SUM(E102)</f>
        <v>5217594.585955931</v>
      </c>
      <c r="F105" s="20">
        <f t="shared" si="1"/>
        <v>34.783963906372875</v>
      </c>
    </row>
    <row r="106" spans="1:6" s="5" customFormat="1" ht="31.5">
      <c r="A106" s="2" t="s">
        <v>4</v>
      </c>
      <c r="B106" s="3" t="s">
        <v>0</v>
      </c>
      <c r="C106" s="3" t="s">
        <v>1</v>
      </c>
      <c r="D106" s="3" t="s">
        <v>2</v>
      </c>
      <c r="E106" s="3" t="s">
        <v>3</v>
      </c>
      <c r="F106" s="4" t="s">
        <v>5</v>
      </c>
    </row>
    <row r="107" spans="1:6" s="8" customFormat="1" ht="21.75" customHeight="1">
      <c r="A107" s="6" t="s">
        <v>29</v>
      </c>
      <c r="B107" s="6"/>
      <c r="C107" s="6"/>
      <c r="D107" s="6"/>
      <c r="E107" s="6"/>
      <c r="F107" s="27"/>
    </row>
    <row r="108" spans="1:6" ht="15.75">
      <c r="A108" s="9" t="s">
        <v>7</v>
      </c>
      <c r="B108" s="10">
        <f>SUM(B109:B112)</f>
        <v>40500</v>
      </c>
      <c r="C108" s="10">
        <f>SUM(C109:C112)</f>
        <v>0</v>
      </c>
      <c r="D108" s="10">
        <f>SUM(D109:D112)</f>
        <v>40500</v>
      </c>
      <c r="E108" s="10">
        <f>SUM(E109:E112)</f>
        <v>545063.1858242728</v>
      </c>
      <c r="F108" s="11">
        <f t="shared" si="1"/>
        <v>13.458350267265995</v>
      </c>
    </row>
    <row r="109" spans="1:6" ht="15.75">
      <c r="A109" s="12" t="s">
        <v>95</v>
      </c>
      <c r="B109" s="13">
        <v>0</v>
      </c>
      <c r="C109" s="13">
        <v>0</v>
      </c>
      <c r="D109" s="13">
        <f>SUM(B109:C109)</f>
        <v>0</v>
      </c>
      <c r="E109" s="13">
        <v>527969.6858242728</v>
      </c>
      <c r="F109" s="11"/>
    </row>
    <row r="110" spans="1:6" ht="15.75">
      <c r="A110" s="14" t="s">
        <v>9</v>
      </c>
      <c r="B110" s="13">
        <v>40000</v>
      </c>
      <c r="C110" s="13">
        <v>0</v>
      </c>
      <c r="D110" s="13">
        <v>40000</v>
      </c>
      <c r="E110" s="13">
        <v>17046.72</v>
      </c>
      <c r="F110" s="11">
        <f t="shared" si="1"/>
        <v>0.42616800000000005</v>
      </c>
    </row>
    <row r="111" spans="1:6" ht="15.75">
      <c r="A111" s="22" t="s">
        <v>10</v>
      </c>
      <c r="B111" s="13">
        <v>0</v>
      </c>
      <c r="C111" s="13">
        <v>0</v>
      </c>
      <c r="D111" s="13">
        <v>0</v>
      </c>
      <c r="E111" s="13">
        <v>46.78</v>
      </c>
      <c r="F111" s="11"/>
    </row>
    <row r="112" spans="1:6" ht="15.75">
      <c r="A112" s="14" t="s">
        <v>12</v>
      </c>
      <c r="B112" s="13">
        <v>500</v>
      </c>
      <c r="C112" s="13">
        <v>0</v>
      </c>
      <c r="D112" s="13">
        <v>500</v>
      </c>
      <c r="E112" s="13">
        <v>0</v>
      </c>
      <c r="F112" s="11">
        <f t="shared" si="1"/>
        <v>0</v>
      </c>
    </row>
    <row r="113" spans="1:6" ht="15.75">
      <c r="A113" s="18" t="s">
        <v>13</v>
      </c>
      <c r="B113" s="19">
        <f>SUM(B108)</f>
        <v>40500</v>
      </c>
      <c r="C113" s="19">
        <f>SUM(C108)</f>
        <v>0</v>
      </c>
      <c r="D113" s="19">
        <f>SUM(D108)</f>
        <v>40500</v>
      </c>
      <c r="E113" s="19">
        <f>SUM(E108)</f>
        <v>545063.1858242728</v>
      </c>
      <c r="F113" s="20">
        <f t="shared" si="1"/>
        <v>13.458350267265995</v>
      </c>
    </row>
    <row r="114" spans="1:6" s="8" customFormat="1" ht="21.75" customHeight="1">
      <c r="A114" s="6" t="s">
        <v>30</v>
      </c>
      <c r="B114" s="26"/>
      <c r="C114" s="26"/>
      <c r="D114" s="26"/>
      <c r="E114" s="26"/>
      <c r="F114" s="27"/>
    </row>
    <row r="115" spans="1:6" ht="15.75">
      <c r="A115" s="9" t="s">
        <v>7</v>
      </c>
      <c r="B115" s="16">
        <f>SUM(B116:B120)</f>
        <v>57000</v>
      </c>
      <c r="C115" s="16">
        <f>SUM(C116:C120)</f>
        <v>0</v>
      </c>
      <c r="D115" s="16">
        <f>SUM(D116:D120)</f>
        <v>57000</v>
      </c>
      <c r="E115" s="16">
        <f>SUM(E116:E120)</f>
        <v>772028.247509491</v>
      </c>
      <c r="F115" s="11">
        <f t="shared" si="1"/>
        <v>13.544355219464755</v>
      </c>
    </row>
    <row r="116" spans="1:6" ht="15.75">
      <c r="A116" s="12" t="s">
        <v>95</v>
      </c>
      <c r="B116" s="33">
        <v>1000</v>
      </c>
      <c r="C116" s="33">
        <v>0</v>
      </c>
      <c r="D116" s="33">
        <v>1000</v>
      </c>
      <c r="E116" s="33">
        <f>180+747122.607509491</f>
        <v>747302.607509491</v>
      </c>
      <c r="F116" s="11">
        <f t="shared" si="1"/>
        <v>747.302607509491</v>
      </c>
    </row>
    <row r="117" spans="1:6" ht="15.75">
      <c r="A117" s="22" t="s">
        <v>9</v>
      </c>
      <c r="B117" s="21">
        <v>40000</v>
      </c>
      <c r="C117" s="21">
        <v>0</v>
      </c>
      <c r="D117" s="21">
        <v>40000</v>
      </c>
      <c r="E117" s="21">
        <v>19371.28</v>
      </c>
      <c r="F117" s="11">
        <f t="shared" si="1"/>
        <v>0.484282</v>
      </c>
    </row>
    <row r="118" spans="1:6" ht="15.75">
      <c r="A118" s="22" t="s">
        <v>10</v>
      </c>
      <c r="B118" s="21">
        <v>6000</v>
      </c>
      <c r="C118" s="21">
        <v>0</v>
      </c>
      <c r="D118" s="21">
        <v>6000</v>
      </c>
      <c r="E118" s="21">
        <v>1755.8</v>
      </c>
      <c r="F118" s="11">
        <f t="shared" si="1"/>
        <v>0.2926333333333333</v>
      </c>
    </row>
    <row r="119" spans="1:6" ht="15.75">
      <c r="A119" s="22" t="s">
        <v>11</v>
      </c>
      <c r="B119" s="21">
        <v>0</v>
      </c>
      <c r="C119" s="21">
        <v>0</v>
      </c>
      <c r="D119" s="21">
        <v>0</v>
      </c>
      <c r="E119" s="21">
        <v>114.09</v>
      </c>
      <c r="F119" s="11"/>
    </row>
    <row r="120" spans="1:6" ht="15.75">
      <c r="A120" s="22" t="s">
        <v>12</v>
      </c>
      <c r="B120" s="21">
        <v>10000</v>
      </c>
      <c r="C120" s="21">
        <v>0</v>
      </c>
      <c r="D120" s="21">
        <v>10000</v>
      </c>
      <c r="E120" s="21">
        <v>3484.47</v>
      </c>
      <c r="F120" s="11">
        <f t="shared" si="1"/>
        <v>0.348447</v>
      </c>
    </row>
    <row r="121" spans="1:6" ht="15.75">
      <c r="A121" s="15" t="s">
        <v>16</v>
      </c>
      <c r="B121" s="16">
        <f>SUM(B122:B122)</f>
        <v>3000</v>
      </c>
      <c r="C121" s="16">
        <f>SUM(C122:C122)</f>
        <v>0</v>
      </c>
      <c r="D121" s="16">
        <f>SUM(D122:D122)</f>
        <v>3000</v>
      </c>
      <c r="E121" s="16">
        <f>SUM(E122:E122)</f>
        <v>3600</v>
      </c>
      <c r="F121" s="11">
        <f t="shared" si="1"/>
        <v>1.2</v>
      </c>
    </row>
    <row r="122" spans="1:6" ht="15.75">
      <c r="A122" s="25" t="s">
        <v>17</v>
      </c>
      <c r="B122" s="21">
        <v>3000</v>
      </c>
      <c r="C122" s="21">
        <v>0</v>
      </c>
      <c r="D122" s="21">
        <v>3000</v>
      </c>
      <c r="E122" s="21">
        <v>3600</v>
      </c>
      <c r="F122" s="11">
        <f t="shared" si="1"/>
        <v>1.2</v>
      </c>
    </row>
    <row r="123" spans="1:6" ht="15.75">
      <c r="A123" s="23" t="s">
        <v>13</v>
      </c>
      <c r="B123" s="24">
        <f>SUM(B115+B121)</f>
        <v>60000</v>
      </c>
      <c r="C123" s="24">
        <f>SUM(C115+C121)</f>
        <v>0</v>
      </c>
      <c r="D123" s="24">
        <f>SUM(D115+D121)</f>
        <v>60000</v>
      </c>
      <c r="E123" s="24">
        <f>SUM(E115+E121)</f>
        <v>775628.247509491</v>
      </c>
      <c r="F123" s="20">
        <f t="shared" si="1"/>
        <v>12.927137458491517</v>
      </c>
    </row>
    <row r="124" spans="1:6" s="8" customFormat="1" ht="21.75" customHeight="1">
      <c r="A124" s="6" t="s">
        <v>87</v>
      </c>
      <c r="B124" s="26"/>
      <c r="C124" s="26"/>
      <c r="D124" s="26"/>
      <c r="E124" s="26"/>
      <c r="F124" s="27"/>
    </row>
    <row r="125" spans="1:6" ht="15.75">
      <c r="A125" s="9" t="s">
        <v>7</v>
      </c>
      <c r="B125" s="16">
        <f>SUM(B126:B129)</f>
        <v>13100</v>
      </c>
      <c r="C125" s="16">
        <f>SUM(C126:C129)</f>
        <v>0</v>
      </c>
      <c r="D125" s="16">
        <f>SUM(D126:D129)</f>
        <v>13100</v>
      </c>
      <c r="E125" s="16">
        <f>SUM(E126:E129)</f>
        <v>4074633.4880947396</v>
      </c>
      <c r="F125" s="11">
        <f t="shared" si="1"/>
        <v>311.0407242820412</v>
      </c>
    </row>
    <row r="126" spans="1:6" ht="15.75">
      <c r="A126" s="12" t="s">
        <v>95</v>
      </c>
      <c r="B126" s="21">
        <v>0</v>
      </c>
      <c r="C126" s="21">
        <v>0</v>
      </c>
      <c r="D126" s="21">
        <f>SUM(B126:C126)</f>
        <v>0</v>
      </c>
      <c r="E126" s="21">
        <f>4063392.04809474</f>
        <v>4063392.04809474</v>
      </c>
      <c r="F126" s="11"/>
    </row>
    <row r="127" spans="1:6" ht="15.75">
      <c r="A127" s="22" t="s">
        <v>9</v>
      </c>
      <c r="B127" s="21">
        <v>9500</v>
      </c>
      <c r="C127" s="21">
        <v>0</v>
      </c>
      <c r="D127" s="21">
        <v>9500</v>
      </c>
      <c r="E127" s="21">
        <v>8744.51</v>
      </c>
      <c r="F127" s="11">
        <f t="shared" si="1"/>
        <v>0.9204747368421052</v>
      </c>
    </row>
    <row r="128" spans="1:6" ht="15.75">
      <c r="A128" s="22" t="s">
        <v>10</v>
      </c>
      <c r="B128" s="21">
        <v>3600</v>
      </c>
      <c r="C128" s="21">
        <v>0</v>
      </c>
      <c r="D128" s="21">
        <v>3600</v>
      </c>
      <c r="E128" s="21">
        <v>1981.4</v>
      </c>
      <c r="F128" s="11">
        <f t="shared" si="1"/>
        <v>0.5503888888888889</v>
      </c>
    </row>
    <row r="129" spans="1:6" ht="15.75">
      <c r="A129" s="25" t="s">
        <v>11</v>
      </c>
      <c r="B129" s="21">
        <v>0</v>
      </c>
      <c r="C129" s="21">
        <v>0</v>
      </c>
      <c r="D129" s="21">
        <v>0</v>
      </c>
      <c r="E129" s="21">
        <v>515.53</v>
      </c>
      <c r="F129" s="11"/>
    </row>
    <row r="130" spans="1:6" ht="15.75">
      <c r="A130" s="23" t="s">
        <v>13</v>
      </c>
      <c r="B130" s="24">
        <f>SUM(B125)</f>
        <v>13100</v>
      </c>
      <c r="C130" s="24">
        <f>SUM(C125)</f>
        <v>0</v>
      </c>
      <c r="D130" s="24">
        <f>SUM(D125)</f>
        <v>13100</v>
      </c>
      <c r="E130" s="24">
        <f>SUM(E125)</f>
        <v>4074633.4880947396</v>
      </c>
      <c r="F130" s="20">
        <f t="shared" si="1"/>
        <v>311.0407242820412</v>
      </c>
    </row>
    <row r="131" spans="1:6" s="8" customFormat="1" ht="21.75" customHeight="1">
      <c r="A131" s="6" t="s">
        <v>31</v>
      </c>
      <c r="B131" s="6"/>
      <c r="C131" s="6"/>
      <c r="D131" s="6"/>
      <c r="E131" s="6"/>
      <c r="F131" s="27"/>
    </row>
    <row r="132" spans="1:6" ht="15.75">
      <c r="A132" s="9" t="s">
        <v>7</v>
      </c>
      <c r="B132" s="10">
        <f>SUM(B133:B136)</f>
        <v>13300</v>
      </c>
      <c r="C132" s="10">
        <f>SUM(C133:C136)</f>
        <v>0</v>
      </c>
      <c r="D132" s="10">
        <f>SUM(D133:D136)</f>
        <v>13300</v>
      </c>
      <c r="E132" s="10">
        <f>SUM(E133:E136)</f>
        <v>121528.74798522581</v>
      </c>
      <c r="F132" s="11">
        <f t="shared" si="1"/>
        <v>9.137499848513219</v>
      </c>
    </row>
    <row r="133" spans="1:6" ht="15.75">
      <c r="A133" s="12" t="s">
        <v>95</v>
      </c>
      <c r="B133" s="13">
        <v>0</v>
      </c>
      <c r="C133" s="13">
        <v>0</v>
      </c>
      <c r="D133" s="13">
        <f>SUM(B133:C133)</f>
        <v>0</v>
      </c>
      <c r="E133" s="13">
        <v>115167.78798522582</v>
      </c>
      <c r="F133" s="11"/>
    </row>
    <row r="134" spans="1:6" ht="15.75">
      <c r="A134" s="14" t="s">
        <v>9</v>
      </c>
      <c r="B134" s="13">
        <v>12300</v>
      </c>
      <c r="C134" s="13">
        <v>0</v>
      </c>
      <c r="D134" s="13">
        <v>12300</v>
      </c>
      <c r="E134" s="13">
        <v>5328.59</v>
      </c>
      <c r="F134" s="11">
        <f aca="true" t="shared" si="2" ref="F134:F202">E134/D134</f>
        <v>0.4332186991869919</v>
      </c>
    </row>
    <row r="135" spans="1:6" ht="15.75">
      <c r="A135" s="14" t="s">
        <v>10</v>
      </c>
      <c r="B135" s="13">
        <v>1000</v>
      </c>
      <c r="C135" s="13">
        <v>0</v>
      </c>
      <c r="D135" s="13">
        <v>1000</v>
      </c>
      <c r="E135" s="13">
        <v>1032.37</v>
      </c>
      <c r="F135" s="11">
        <f t="shared" si="2"/>
        <v>1.0323699999999998</v>
      </c>
    </row>
    <row r="136" spans="1:6" ht="15.75">
      <c r="A136" s="25" t="s">
        <v>12</v>
      </c>
      <c r="B136" s="13">
        <v>0</v>
      </c>
      <c r="C136" s="13">
        <v>0</v>
      </c>
      <c r="D136" s="13">
        <v>0</v>
      </c>
      <c r="E136" s="13">
        <v>0</v>
      </c>
      <c r="F136" s="11"/>
    </row>
    <row r="137" spans="1:6" ht="15.75">
      <c r="A137" s="29" t="s">
        <v>16</v>
      </c>
      <c r="B137" s="10">
        <f>SUM(B138:B138)</f>
        <v>1000</v>
      </c>
      <c r="C137" s="10">
        <f>SUM(C138:C138)</f>
        <v>0</v>
      </c>
      <c r="D137" s="10">
        <f>SUM(D138:D138)</f>
        <v>1000</v>
      </c>
      <c r="E137" s="10">
        <f>SUM(E138:E138)</f>
        <v>700</v>
      </c>
      <c r="F137" s="11">
        <f t="shared" si="2"/>
        <v>0.7</v>
      </c>
    </row>
    <row r="138" spans="1:6" ht="15.75">
      <c r="A138" s="34" t="s">
        <v>17</v>
      </c>
      <c r="B138" s="13">
        <v>1000</v>
      </c>
      <c r="C138" s="13">
        <v>0</v>
      </c>
      <c r="D138" s="13">
        <v>1000</v>
      </c>
      <c r="E138" s="13">
        <v>700</v>
      </c>
      <c r="F138" s="11">
        <f t="shared" si="2"/>
        <v>0.7</v>
      </c>
    </row>
    <row r="139" spans="1:6" ht="15.75">
      <c r="A139" s="18" t="s">
        <v>13</v>
      </c>
      <c r="B139" s="19">
        <f>SUM(B132+B137)</f>
        <v>14300</v>
      </c>
      <c r="C139" s="19">
        <f>SUM(C132+C137)</f>
        <v>0</v>
      </c>
      <c r="D139" s="19">
        <f>SUM(D132+D137)</f>
        <v>14300</v>
      </c>
      <c r="E139" s="19">
        <f>SUM(E132+E137)</f>
        <v>122228.74798522581</v>
      </c>
      <c r="F139" s="20">
        <f t="shared" si="2"/>
        <v>8.547464894071735</v>
      </c>
    </row>
    <row r="140" spans="1:6" s="8" customFormat="1" ht="21.75" customHeight="1">
      <c r="A140" s="6" t="s">
        <v>88</v>
      </c>
      <c r="B140" s="26"/>
      <c r="C140" s="26"/>
      <c r="D140" s="26"/>
      <c r="E140" s="26"/>
      <c r="F140" s="27"/>
    </row>
    <row r="141" spans="1:6" ht="15.75">
      <c r="A141" s="9" t="s">
        <v>7</v>
      </c>
      <c r="B141" s="16">
        <f>SUM(B142:B144)</f>
        <v>40600</v>
      </c>
      <c r="C141" s="16">
        <f>SUM(C142:C144)</f>
        <v>0</v>
      </c>
      <c r="D141" s="16">
        <f>SUM(D142:D144)</f>
        <v>40600</v>
      </c>
      <c r="E141" s="16">
        <f>SUM(E142:E144)</f>
        <v>4105493.9197193948</v>
      </c>
      <c r="F141" s="11">
        <f t="shared" si="2"/>
        <v>101.12053989456638</v>
      </c>
    </row>
    <row r="142" spans="1:6" ht="15.75">
      <c r="A142" s="12" t="s">
        <v>95</v>
      </c>
      <c r="B142" s="21">
        <v>0</v>
      </c>
      <c r="C142" s="21">
        <v>0</v>
      </c>
      <c r="D142" s="21">
        <f>SUM(B142:C142)</f>
        <v>0</v>
      </c>
      <c r="E142" s="21">
        <v>4068940.1297193947</v>
      </c>
      <c r="F142" s="11"/>
    </row>
    <row r="143" spans="1:6" ht="15.75">
      <c r="A143" s="22" t="s">
        <v>9</v>
      </c>
      <c r="B143" s="21">
        <v>40600</v>
      </c>
      <c r="C143" s="21">
        <v>0</v>
      </c>
      <c r="D143" s="21">
        <v>40600</v>
      </c>
      <c r="E143" s="21">
        <v>36386.81</v>
      </c>
      <c r="F143" s="11">
        <f t="shared" si="2"/>
        <v>0.8962268472906403</v>
      </c>
    </row>
    <row r="144" spans="1:6" ht="15.75">
      <c r="A144" s="22" t="s">
        <v>11</v>
      </c>
      <c r="B144" s="21">
        <v>0</v>
      </c>
      <c r="C144" s="21">
        <v>0</v>
      </c>
      <c r="D144" s="21">
        <v>0</v>
      </c>
      <c r="E144" s="21">
        <v>166.98</v>
      </c>
      <c r="F144" s="11"/>
    </row>
    <row r="145" spans="1:6" ht="15.75">
      <c r="A145" s="15" t="s">
        <v>16</v>
      </c>
      <c r="B145" s="16">
        <f>SUM(B146:B146)</f>
        <v>24000</v>
      </c>
      <c r="C145" s="16">
        <f>SUM(C146:C146)</f>
        <v>0</v>
      </c>
      <c r="D145" s="16">
        <f>SUM(D146:D146)</f>
        <v>24000</v>
      </c>
      <c r="E145" s="16">
        <f>SUM(E146:E146)</f>
        <v>26936.55</v>
      </c>
      <c r="F145" s="11">
        <f t="shared" si="2"/>
        <v>1.12235625</v>
      </c>
    </row>
    <row r="146" spans="1:6" ht="15.75">
      <c r="A146" s="25" t="s">
        <v>17</v>
      </c>
      <c r="B146" s="21">
        <v>24000</v>
      </c>
      <c r="C146" s="21">
        <v>0</v>
      </c>
      <c r="D146" s="21">
        <v>24000</v>
      </c>
      <c r="E146" s="21">
        <v>26936.55</v>
      </c>
      <c r="F146" s="11">
        <f t="shared" si="2"/>
        <v>1.12235625</v>
      </c>
    </row>
    <row r="147" spans="1:6" ht="15.75">
      <c r="A147" s="23" t="s">
        <v>13</v>
      </c>
      <c r="B147" s="24">
        <f>SUM(B141+B145)</f>
        <v>64600</v>
      </c>
      <c r="C147" s="24">
        <f>SUM(C141+C145)</f>
        <v>0</v>
      </c>
      <c r="D147" s="24">
        <f>SUM(D141+D145)</f>
        <v>64600</v>
      </c>
      <c r="E147" s="24">
        <f>SUM(E141+E145)</f>
        <v>4132430.4697193946</v>
      </c>
      <c r="F147" s="20">
        <f t="shared" si="2"/>
        <v>63.96951191516091</v>
      </c>
    </row>
    <row r="148" spans="1:6" s="8" customFormat="1" ht="21.75" customHeight="1">
      <c r="A148" s="6" t="s">
        <v>89</v>
      </c>
      <c r="B148" s="26"/>
      <c r="C148" s="26"/>
      <c r="D148" s="26"/>
      <c r="E148" s="26"/>
      <c r="F148" s="27"/>
    </row>
    <row r="149" spans="1:6" ht="15.75">
      <c r="A149" s="9" t="s">
        <v>7</v>
      </c>
      <c r="B149" s="16">
        <f>SUM(B150:B153)</f>
        <v>61732</v>
      </c>
      <c r="C149" s="16">
        <f>SUM(C150:C153)</f>
        <v>0</v>
      </c>
      <c r="D149" s="16">
        <f>SUM(D150:D153)</f>
        <v>61732</v>
      </c>
      <c r="E149" s="16">
        <f>SUM(E150:E153)</f>
        <v>2770834.23370029</v>
      </c>
      <c r="F149" s="11">
        <f t="shared" si="2"/>
        <v>44.8848933081755</v>
      </c>
    </row>
    <row r="150" spans="1:6" ht="15.75">
      <c r="A150" s="12" t="s">
        <v>95</v>
      </c>
      <c r="B150" s="21">
        <v>0</v>
      </c>
      <c r="C150" s="21">
        <v>0</v>
      </c>
      <c r="D150" s="21">
        <v>0</v>
      </c>
      <c r="E150" s="21">
        <f>486.29+2764472.48370029</f>
        <v>2764958.77370029</v>
      </c>
      <c r="F150" s="11"/>
    </row>
    <row r="151" spans="1:6" ht="15.75">
      <c r="A151" s="22" t="s">
        <v>9</v>
      </c>
      <c r="B151" s="21">
        <v>56732</v>
      </c>
      <c r="C151" s="21">
        <v>0</v>
      </c>
      <c r="D151" s="21">
        <v>56732</v>
      </c>
      <c r="E151" s="21">
        <v>5714.96</v>
      </c>
      <c r="F151" s="11">
        <f t="shared" si="2"/>
        <v>0.10073609250511176</v>
      </c>
    </row>
    <row r="152" spans="1:6" ht="15.75">
      <c r="A152" s="22" t="s">
        <v>11</v>
      </c>
      <c r="B152" s="21">
        <v>0</v>
      </c>
      <c r="C152" s="21">
        <v>0</v>
      </c>
      <c r="D152" s="21">
        <v>0</v>
      </c>
      <c r="E152" s="21">
        <v>160.5</v>
      </c>
      <c r="F152" s="11"/>
    </row>
    <row r="153" spans="1:6" ht="15.75">
      <c r="A153" s="22" t="s">
        <v>12</v>
      </c>
      <c r="B153" s="21">
        <v>5000</v>
      </c>
      <c r="C153" s="21">
        <v>0</v>
      </c>
      <c r="D153" s="21">
        <v>5000</v>
      </c>
      <c r="E153" s="21">
        <v>0</v>
      </c>
      <c r="F153" s="11">
        <f>E153/D153</f>
        <v>0</v>
      </c>
    </row>
    <row r="154" spans="1:6" ht="15.75">
      <c r="A154" s="15" t="s">
        <v>16</v>
      </c>
      <c r="B154" s="16">
        <f>SUM(B155:B155)</f>
        <v>10000</v>
      </c>
      <c r="C154" s="16">
        <f>SUM(C155:C155)</f>
        <v>0</v>
      </c>
      <c r="D154" s="16">
        <f>SUM(D155:D155)</f>
        <v>10000</v>
      </c>
      <c r="E154" s="16">
        <f>SUM(E155:E155)</f>
        <v>9829</v>
      </c>
      <c r="F154" s="11">
        <f t="shared" si="2"/>
        <v>0.9829</v>
      </c>
    </row>
    <row r="155" spans="1:6" ht="15.75">
      <c r="A155" s="25" t="s">
        <v>17</v>
      </c>
      <c r="B155" s="21">
        <v>10000</v>
      </c>
      <c r="C155" s="21">
        <v>0</v>
      </c>
      <c r="D155" s="21">
        <v>10000</v>
      </c>
      <c r="E155" s="21">
        <v>9829</v>
      </c>
      <c r="F155" s="11">
        <f t="shared" si="2"/>
        <v>0.9829</v>
      </c>
    </row>
    <row r="156" spans="1:6" ht="15.75">
      <c r="A156" s="23" t="s">
        <v>13</v>
      </c>
      <c r="B156" s="24">
        <f>SUM(B149+B154)</f>
        <v>71732</v>
      </c>
      <c r="C156" s="24">
        <f>SUM(C149+C154)</f>
        <v>0</v>
      </c>
      <c r="D156" s="24">
        <f>SUM(D149+D154)</f>
        <v>71732</v>
      </c>
      <c r="E156" s="24">
        <f>SUM(E149+E154)</f>
        <v>2780663.23370029</v>
      </c>
      <c r="F156" s="20">
        <f t="shared" si="2"/>
        <v>38.7646131949519</v>
      </c>
    </row>
    <row r="157" spans="1:6" s="5" customFormat="1" ht="31.5">
      <c r="A157" s="2" t="s">
        <v>4</v>
      </c>
      <c r="B157" s="3" t="s">
        <v>0</v>
      </c>
      <c r="C157" s="3" t="s">
        <v>1</v>
      </c>
      <c r="D157" s="3" t="s">
        <v>2</v>
      </c>
      <c r="E157" s="3" t="s">
        <v>3</v>
      </c>
      <c r="F157" s="4" t="s">
        <v>5</v>
      </c>
    </row>
    <row r="158" spans="1:6" s="8" customFormat="1" ht="21.75" customHeight="1">
      <c r="A158" s="6" t="s">
        <v>90</v>
      </c>
      <c r="B158" s="26"/>
      <c r="C158" s="26"/>
      <c r="D158" s="26"/>
      <c r="E158" s="26"/>
      <c r="F158" s="27"/>
    </row>
    <row r="159" spans="1:6" ht="15.75">
      <c r="A159" s="9" t="s">
        <v>7</v>
      </c>
      <c r="B159" s="16">
        <f>SUM(B160:B162)</f>
        <v>81900</v>
      </c>
      <c r="C159" s="16">
        <f>SUM(C160:C162)</f>
        <v>0</v>
      </c>
      <c r="D159" s="16">
        <f>SUM(D160:D162)</f>
        <v>81900</v>
      </c>
      <c r="E159" s="16">
        <f>SUM(E160:E162)</f>
        <v>3102537.5570062096</v>
      </c>
      <c r="F159" s="11">
        <f t="shared" si="2"/>
        <v>37.882021453067274</v>
      </c>
    </row>
    <row r="160" spans="1:6" ht="15.75">
      <c r="A160" s="12" t="s">
        <v>95</v>
      </c>
      <c r="B160" s="21">
        <v>0</v>
      </c>
      <c r="C160" s="21">
        <v>0</v>
      </c>
      <c r="D160" s="21">
        <f>SUM(B160:C160)</f>
        <v>0</v>
      </c>
      <c r="E160" s="21">
        <v>3100707.0770062096</v>
      </c>
      <c r="F160" s="11"/>
    </row>
    <row r="161" spans="1:6" ht="15.75">
      <c r="A161" s="22" t="s">
        <v>9</v>
      </c>
      <c r="B161" s="21">
        <v>76900</v>
      </c>
      <c r="C161" s="21">
        <v>0</v>
      </c>
      <c r="D161" s="21">
        <v>76900</v>
      </c>
      <c r="E161" s="21">
        <v>1830.48</v>
      </c>
      <c r="F161" s="11">
        <f t="shared" si="2"/>
        <v>0.023803381014304292</v>
      </c>
    </row>
    <row r="162" spans="1:6" ht="15.75">
      <c r="A162" s="22" t="s">
        <v>12</v>
      </c>
      <c r="B162" s="21">
        <v>5000</v>
      </c>
      <c r="C162" s="21">
        <v>0</v>
      </c>
      <c r="D162" s="21">
        <v>5000</v>
      </c>
      <c r="E162" s="21">
        <v>0</v>
      </c>
      <c r="F162" s="11">
        <f t="shared" si="2"/>
        <v>0</v>
      </c>
    </row>
    <row r="163" spans="1:6" ht="15.75">
      <c r="A163" s="15" t="s">
        <v>16</v>
      </c>
      <c r="B163" s="16">
        <f>SUM(B164:B164)</f>
        <v>5000</v>
      </c>
      <c r="C163" s="16">
        <f>SUM(C164:C164)</f>
        <v>0</v>
      </c>
      <c r="D163" s="16">
        <f>SUM(D164:D164)</f>
        <v>5000</v>
      </c>
      <c r="E163" s="16">
        <f>SUM(E164:E164)</f>
        <v>0</v>
      </c>
      <c r="F163" s="11">
        <f t="shared" si="2"/>
        <v>0</v>
      </c>
    </row>
    <row r="164" spans="1:6" ht="15.75">
      <c r="A164" s="25" t="s">
        <v>17</v>
      </c>
      <c r="B164" s="21">
        <v>5000</v>
      </c>
      <c r="C164" s="21">
        <v>0</v>
      </c>
      <c r="D164" s="21">
        <v>5000</v>
      </c>
      <c r="E164" s="21">
        <v>0</v>
      </c>
      <c r="F164" s="11">
        <f t="shared" si="2"/>
        <v>0</v>
      </c>
    </row>
    <row r="165" spans="1:6" ht="15.75">
      <c r="A165" s="23" t="s">
        <v>13</v>
      </c>
      <c r="B165" s="24">
        <f>SUM(B159+B163)</f>
        <v>86900</v>
      </c>
      <c r="C165" s="24">
        <f>SUM(C159+C163)</f>
        <v>0</v>
      </c>
      <c r="D165" s="24">
        <f>SUM(D159+D163)</f>
        <v>86900</v>
      </c>
      <c r="E165" s="24">
        <f>SUM(E159+E163)</f>
        <v>3102537.5570062096</v>
      </c>
      <c r="F165" s="20">
        <f t="shared" si="2"/>
        <v>35.70238845806916</v>
      </c>
    </row>
    <row r="166" spans="1:6" s="8" customFormat="1" ht="21.75" customHeight="1">
      <c r="A166" s="6" t="s">
        <v>32</v>
      </c>
      <c r="B166" s="26"/>
      <c r="C166" s="26"/>
      <c r="D166" s="26"/>
      <c r="E166" s="26"/>
      <c r="F166" s="27"/>
    </row>
    <row r="167" spans="1:6" ht="15.75">
      <c r="A167" s="9" t="s">
        <v>7</v>
      </c>
      <c r="B167" s="16">
        <f>SUM(B168:B171)</f>
        <v>71670</v>
      </c>
      <c r="C167" s="16">
        <f>SUM(C168:C171)</f>
        <v>0</v>
      </c>
      <c r="D167" s="16">
        <f>SUM(D168:D171)</f>
        <v>71670</v>
      </c>
      <c r="E167" s="16">
        <f>SUM(E168:E171)</f>
        <v>855609.4233843004</v>
      </c>
      <c r="F167" s="11">
        <f t="shared" si="2"/>
        <v>11.938180876019262</v>
      </c>
    </row>
    <row r="168" spans="1:6" ht="15.75">
      <c r="A168" s="12" t="s">
        <v>95</v>
      </c>
      <c r="B168" s="21">
        <v>0</v>
      </c>
      <c r="C168" s="21">
        <v>0</v>
      </c>
      <c r="D168" s="21">
        <f>SUM(B168:C168)</f>
        <v>0</v>
      </c>
      <c r="E168" s="21">
        <v>843803.1033843005</v>
      </c>
      <c r="F168" s="11"/>
    </row>
    <row r="169" spans="1:6" ht="15.75">
      <c r="A169" s="22" t="s">
        <v>9</v>
      </c>
      <c r="B169" s="21">
        <v>71600</v>
      </c>
      <c r="C169" s="21">
        <v>0</v>
      </c>
      <c r="D169" s="21">
        <v>71600</v>
      </c>
      <c r="E169" s="21">
        <v>11298.24</v>
      </c>
      <c r="F169" s="11">
        <f t="shared" si="2"/>
        <v>0.15779664804469273</v>
      </c>
    </row>
    <row r="170" spans="1:6" ht="15.75">
      <c r="A170" s="22" t="s">
        <v>10</v>
      </c>
      <c r="B170" s="21">
        <v>70</v>
      </c>
      <c r="C170" s="21">
        <v>0</v>
      </c>
      <c r="D170" s="21">
        <v>70</v>
      </c>
      <c r="E170" s="21">
        <v>455.86</v>
      </c>
      <c r="F170" s="11">
        <f t="shared" si="2"/>
        <v>6.5122857142857145</v>
      </c>
    </row>
    <row r="171" spans="1:6" ht="15.75">
      <c r="A171" s="22" t="s">
        <v>11</v>
      </c>
      <c r="B171" s="21">
        <v>0</v>
      </c>
      <c r="C171" s="21">
        <v>0</v>
      </c>
      <c r="D171" s="21">
        <v>0</v>
      </c>
      <c r="E171" s="21">
        <v>52.22</v>
      </c>
      <c r="F171" s="11"/>
    </row>
    <row r="172" spans="1:6" ht="15.75">
      <c r="A172" s="15" t="s">
        <v>16</v>
      </c>
      <c r="B172" s="16">
        <f>SUM(B173:B173)</f>
        <v>0</v>
      </c>
      <c r="C172" s="16">
        <f>SUM(C173:C173)</f>
        <v>0</v>
      </c>
      <c r="D172" s="16">
        <f>SUM(D173:D173)</f>
        <v>0</v>
      </c>
      <c r="E172" s="16">
        <f>SUM(E173:E173)</f>
        <v>600</v>
      </c>
      <c r="F172" s="11"/>
    </row>
    <row r="173" spans="1:6" ht="15.75">
      <c r="A173" s="25" t="s">
        <v>17</v>
      </c>
      <c r="B173" s="21">
        <v>0</v>
      </c>
      <c r="C173" s="21">
        <v>0</v>
      </c>
      <c r="D173" s="21">
        <v>0</v>
      </c>
      <c r="E173" s="21">
        <v>600</v>
      </c>
      <c r="F173" s="11"/>
    </row>
    <row r="174" spans="1:6" ht="15.75">
      <c r="A174" s="23" t="s">
        <v>13</v>
      </c>
      <c r="B174" s="24">
        <f>SUM(B167+B172)</f>
        <v>71670</v>
      </c>
      <c r="C174" s="24">
        <f>SUM(C167+C172)</f>
        <v>0</v>
      </c>
      <c r="D174" s="24">
        <f>SUM(D167+D172)</f>
        <v>71670</v>
      </c>
      <c r="E174" s="24">
        <f>SUM(E167+E172)</f>
        <v>856209.4233843004</v>
      </c>
      <c r="F174" s="20">
        <f t="shared" si="2"/>
        <v>11.946552579660953</v>
      </c>
    </row>
    <row r="175" spans="1:6" s="8" customFormat="1" ht="21.75" customHeight="1">
      <c r="A175" s="6" t="s">
        <v>91</v>
      </c>
      <c r="B175" s="26"/>
      <c r="C175" s="26"/>
      <c r="D175" s="26"/>
      <c r="E175" s="26"/>
      <c r="F175" s="27"/>
    </row>
    <row r="176" spans="1:6" ht="15.75">
      <c r="A176" s="9" t="s">
        <v>7</v>
      </c>
      <c r="B176" s="16">
        <f>SUM(B177:B180)</f>
        <v>71106</v>
      </c>
      <c r="C176" s="16">
        <f>SUM(C177:C180)</f>
        <v>0</v>
      </c>
      <c r="D176" s="16">
        <f>SUM(D177:D180)</f>
        <v>71106</v>
      </c>
      <c r="E176" s="16">
        <f>SUM(E177:E180)</f>
        <v>2558139.392773775</v>
      </c>
      <c r="F176" s="11">
        <f t="shared" si="2"/>
        <v>35.97642101614174</v>
      </c>
    </row>
    <row r="177" spans="1:6" ht="15.75">
      <c r="A177" s="12" t="s">
        <v>95</v>
      </c>
      <c r="B177" s="21">
        <v>0</v>
      </c>
      <c r="C177" s="21">
        <v>0</v>
      </c>
      <c r="D177" s="21">
        <f>SUM(B177:C177)</f>
        <v>0</v>
      </c>
      <c r="E177" s="21">
        <v>2537866.8027737746</v>
      </c>
      <c r="F177" s="11"/>
    </row>
    <row r="178" spans="1:6" ht="15.75">
      <c r="A178" s="22" t="s">
        <v>9</v>
      </c>
      <c r="B178" s="21">
        <v>59106</v>
      </c>
      <c r="C178" s="21">
        <v>0</v>
      </c>
      <c r="D178" s="21">
        <v>59106</v>
      </c>
      <c r="E178" s="21">
        <v>16268.64</v>
      </c>
      <c r="F178" s="11">
        <f t="shared" si="2"/>
        <v>0.27524515277636785</v>
      </c>
    </row>
    <row r="179" spans="1:6" ht="15.75">
      <c r="A179" s="22" t="s">
        <v>10</v>
      </c>
      <c r="B179" s="21">
        <v>0</v>
      </c>
      <c r="C179" s="21">
        <v>0</v>
      </c>
      <c r="D179" s="21">
        <v>0</v>
      </c>
      <c r="E179" s="21">
        <v>0</v>
      </c>
      <c r="F179" s="11"/>
    </row>
    <row r="180" spans="1:6" ht="15.75">
      <c r="A180" s="22" t="s">
        <v>12</v>
      </c>
      <c r="B180" s="21">
        <v>12000</v>
      </c>
      <c r="C180" s="21">
        <v>0</v>
      </c>
      <c r="D180" s="21">
        <v>12000</v>
      </c>
      <c r="E180" s="21">
        <v>4003.95</v>
      </c>
      <c r="F180" s="11">
        <f t="shared" si="2"/>
        <v>0.3336625</v>
      </c>
    </row>
    <row r="181" spans="1:6" ht="15.75">
      <c r="A181" s="15" t="s">
        <v>16</v>
      </c>
      <c r="B181" s="16">
        <f>SUM(B182:B182)</f>
        <v>10000</v>
      </c>
      <c r="C181" s="16">
        <f>SUM(C182:C182)</f>
        <v>0</v>
      </c>
      <c r="D181" s="16">
        <f>SUM(D182:D182)</f>
        <v>10000</v>
      </c>
      <c r="E181" s="16">
        <f>SUM(E182:E182)</f>
        <v>500</v>
      </c>
      <c r="F181" s="11">
        <f t="shared" si="2"/>
        <v>0.05</v>
      </c>
    </row>
    <row r="182" spans="1:6" ht="15.75">
      <c r="A182" s="25" t="s">
        <v>17</v>
      </c>
      <c r="B182" s="21">
        <v>10000</v>
      </c>
      <c r="C182" s="21">
        <v>0</v>
      </c>
      <c r="D182" s="21">
        <v>10000</v>
      </c>
      <c r="E182" s="21">
        <v>500</v>
      </c>
      <c r="F182" s="11">
        <f t="shared" si="2"/>
        <v>0.05</v>
      </c>
    </row>
    <row r="183" spans="1:6" ht="15.75">
      <c r="A183" s="23" t="s">
        <v>13</v>
      </c>
      <c r="B183" s="24">
        <f>SUM(B176+B181)</f>
        <v>81106</v>
      </c>
      <c r="C183" s="24">
        <f>SUM(C176+C181)</f>
        <v>0</v>
      </c>
      <c r="D183" s="24">
        <f>SUM(D176+D181)</f>
        <v>81106</v>
      </c>
      <c r="E183" s="24">
        <f>SUM(E176+E181)</f>
        <v>2558639.392773775</v>
      </c>
      <c r="F183" s="20">
        <f t="shared" si="2"/>
        <v>31.546857110124712</v>
      </c>
    </row>
    <row r="184" spans="1:6" ht="21.75" customHeight="1">
      <c r="A184" s="66" t="s">
        <v>93</v>
      </c>
      <c r="B184" s="67"/>
      <c r="C184" s="35"/>
      <c r="D184" s="35"/>
      <c r="E184" s="35"/>
      <c r="F184" s="36"/>
    </row>
    <row r="185" spans="1:6" ht="15.75">
      <c r="A185" s="37" t="s">
        <v>7</v>
      </c>
      <c r="B185" s="16">
        <f>B186</f>
        <v>0</v>
      </c>
      <c r="C185" s="16">
        <f>C186</f>
        <v>0</v>
      </c>
      <c r="D185" s="16">
        <f>D186</f>
        <v>0</v>
      </c>
      <c r="E185" s="16">
        <f>E186</f>
        <v>105.90508699088195</v>
      </c>
      <c r="F185" s="11"/>
    </row>
    <row r="186" spans="1:6" ht="15.75">
      <c r="A186" s="38" t="s">
        <v>28</v>
      </c>
      <c r="B186" s="21">
        <v>0</v>
      </c>
      <c r="C186" s="21">
        <v>0</v>
      </c>
      <c r="D186" s="21">
        <f>SUM(B186:C186)</f>
        <v>0</v>
      </c>
      <c r="E186" s="21">
        <v>105.90508699088195</v>
      </c>
      <c r="F186" s="11"/>
    </row>
    <row r="187" spans="1:6" ht="15.75">
      <c r="A187" s="23" t="s">
        <v>13</v>
      </c>
      <c r="B187" s="24">
        <f>SUM(B185)</f>
        <v>0</v>
      </c>
      <c r="C187" s="24">
        <f>SUM(C185)</f>
        <v>0</v>
      </c>
      <c r="D187" s="24">
        <f>SUM(D185)</f>
        <v>0</v>
      </c>
      <c r="E187" s="24">
        <f>SUM(E185)</f>
        <v>105.90508699088195</v>
      </c>
      <c r="F187" s="20"/>
    </row>
    <row r="188" spans="1:6" s="8" customFormat="1" ht="21.75" customHeight="1">
      <c r="A188" s="63" t="s">
        <v>80</v>
      </c>
      <c r="B188" s="64"/>
      <c r="C188" s="26"/>
      <c r="D188" s="26"/>
      <c r="E188" s="26"/>
      <c r="F188" s="27"/>
    </row>
    <row r="189" spans="1:6" ht="15.75">
      <c r="A189" s="9" t="s">
        <v>7</v>
      </c>
      <c r="B189" s="16">
        <f>SUM(B190:B191)</f>
        <v>95000</v>
      </c>
      <c r="C189" s="16">
        <f>SUM(C190:C191)</f>
        <v>0</v>
      </c>
      <c r="D189" s="16">
        <f>SUM(D190:D191)</f>
        <v>95000</v>
      </c>
      <c r="E189" s="16">
        <f>SUM(E190:E191)</f>
        <v>59324.29</v>
      </c>
      <c r="F189" s="11">
        <f aca="true" t="shared" si="3" ref="F189:F194">E189/D189</f>
        <v>0.6244662105263158</v>
      </c>
    </row>
    <row r="190" spans="1:6" ht="15.75">
      <c r="A190" s="22" t="s">
        <v>9</v>
      </c>
      <c r="B190" s="21">
        <v>85000</v>
      </c>
      <c r="C190" s="21">
        <v>0</v>
      </c>
      <c r="D190" s="21">
        <v>85000</v>
      </c>
      <c r="E190" s="21">
        <v>59324.29</v>
      </c>
      <c r="F190" s="11">
        <f t="shared" si="3"/>
        <v>0.6979328235294118</v>
      </c>
    </row>
    <row r="191" spans="1:6" ht="15.75">
      <c r="A191" s="22" t="s">
        <v>12</v>
      </c>
      <c r="B191" s="21">
        <v>10000</v>
      </c>
      <c r="C191" s="21">
        <v>0</v>
      </c>
      <c r="D191" s="21">
        <v>10000</v>
      </c>
      <c r="E191" s="21">
        <v>0</v>
      </c>
      <c r="F191" s="11">
        <f t="shared" si="3"/>
        <v>0</v>
      </c>
    </row>
    <row r="192" spans="1:6" ht="15.75">
      <c r="A192" s="15" t="s">
        <v>16</v>
      </c>
      <c r="B192" s="16">
        <f>SUM(B193:B193)</f>
        <v>12000</v>
      </c>
      <c r="C192" s="16">
        <f>SUM(C193:C193)</f>
        <v>0</v>
      </c>
      <c r="D192" s="16">
        <f>SUM(D193:D193)</f>
        <v>12000</v>
      </c>
      <c r="E192" s="16">
        <f>SUM(E193:E193)</f>
        <v>1000</v>
      </c>
      <c r="F192" s="11">
        <f t="shared" si="3"/>
        <v>0.08333333333333333</v>
      </c>
    </row>
    <row r="193" spans="1:6" ht="15.75">
      <c r="A193" s="25" t="s">
        <v>17</v>
      </c>
      <c r="B193" s="21">
        <v>12000</v>
      </c>
      <c r="C193" s="21">
        <v>0</v>
      </c>
      <c r="D193" s="21">
        <v>12000</v>
      </c>
      <c r="E193" s="21">
        <v>1000</v>
      </c>
      <c r="F193" s="11">
        <f t="shared" si="3"/>
        <v>0.08333333333333333</v>
      </c>
    </row>
    <row r="194" spans="1:6" ht="15.75">
      <c r="A194" s="23" t="s">
        <v>13</v>
      </c>
      <c r="B194" s="24">
        <f>SUM(B189+B192)</f>
        <v>107000</v>
      </c>
      <c r="C194" s="24">
        <f>SUM(C189+C192)</f>
        <v>0</v>
      </c>
      <c r="D194" s="24">
        <f>SUM(D189+D192)</f>
        <v>107000</v>
      </c>
      <c r="E194" s="24">
        <f>SUM(E189+E192)</f>
        <v>60324.29</v>
      </c>
      <c r="F194" s="20">
        <f t="shared" si="3"/>
        <v>0.5637784112149533</v>
      </c>
    </row>
    <row r="195" spans="1:6" s="8" customFormat="1" ht="21.75" customHeight="1">
      <c r="A195" s="30" t="s">
        <v>33</v>
      </c>
      <c r="B195" s="26"/>
      <c r="C195" s="26"/>
      <c r="D195" s="26"/>
      <c r="E195" s="26"/>
      <c r="F195" s="27"/>
    </row>
    <row r="196" spans="1:6" ht="15.75">
      <c r="A196" s="9" t="s">
        <v>7</v>
      </c>
      <c r="B196" s="16">
        <f>SUM(B197:B199)</f>
        <v>96550</v>
      </c>
      <c r="C196" s="16">
        <f>SUM(C197:C199)</f>
        <v>0</v>
      </c>
      <c r="D196" s="16">
        <f>SUM(D197:D199)</f>
        <v>96550</v>
      </c>
      <c r="E196" s="16">
        <f>SUM(E197:E199)</f>
        <v>2464473.2533597294</v>
      </c>
      <c r="F196" s="11">
        <f t="shared" si="2"/>
        <v>25.525357362607245</v>
      </c>
    </row>
    <row r="197" spans="1:6" ht="15.75">
      <c r="A197" s="12" t="s">
        <v>95</v>
      </c>
      <c r="B197" s="21">
        <v>36000</v>
      </c>
      <c r="C197" s="21">
        <v>0</v>
      </c>
      <c r="D197" s="21">
        <v>36000</v>
      </c>
      <c r="E197" s="21">
        <f>40240.8+2405914.08335973</f>
        <v>2446154.88335973</v>
      </c>
      <c r="F197" s="11">
        <f t="shared" si="2"/>
        <v>67.94874675999249</v>
      </c>
    </row>
    <row r="198" spans="1:6" ht="15.75">
      <c r="A198" s="22" t="s">
        <v>9</v>
      </c>
      <c r="B198" s="21">
        <v>60550</v>
      </c>
      <c r="C198" s="21">
        <v>0</v>
      </c>
      <c r="D198" s="21">
        <v>60550</v>
      </c>
      <c r="E198" s="21">
        <v>18226.53</v>
      </c>
      <c r="F198" s="11">
        <f t="shared" si="2"/>
        <v>0.3010161849710982</v>
      </c>
    </row>
    <row r="199" spans="1:6" ht="15.75">
      <c r="A199" s="22" t="s">
        <v>11</v>
      </c>
      <c r="B199" s="21">
        <v>0</v>
      </c>
      <c r="C199" s="21">
        <v>0</v>
      </c>
      <c r="D199" s="21">
        <v>0</v>
      </c>
      <c r="E199" s="21">
        <v>91.84</v>
      </c>
      <c r="F199" s="11"/>
    </row>
    <row r="200" spans="1:6" ht="15.75">
      <c r="A200" s="15" t="s">
        <v>16</v>
      </c>
      <c r="B200" s="16">
        <f>SUM(B201:B201)</f>
        <v>9000</v>
      </c>
      <c r="C200" s="16">
        <f>SUM(C201:C201)</f>
        <v>0</v>
      </c>
      <c r="D200" s="16">
        <f>SUM(D201:D201)</f>
        <v>9000</v>
      </c>
      <c r="E200" s="16">
        <f>SUM(E201:E201)</f>
        <v>7962.55</v>
      </c>
      <c r="F200" s="11">
        <f t="shared" si="2"/>
        <v>0.8847277777777778</v>
      </c>
    </row>
    <row r="201" spans="1:6" ht="15.75">
      <c r="A201" s="25" t="s">
        <v>17</v>
      </c>
      <c r="B201" s="21">
        <v>9000</v>
      </c>
      <c r="C201" s="21">
        <v>0</v>
      </c>
      <c r="D201" s="21">
        <v>9000</v>
      </c>
      <c r="E201" s="21">
        <v>7962.55</v>
      </c>
      <c r="F201" s="11">
        <f t="shared" si="2"/>
        <v>0.8847277777777778</v>
      </c>
    </row>
    <row r="202" spans="1:6" ht="15.75">
      <c r="A202" s="23" t="s">
        <v>13</v>
      </c>
      <c r="B202" s="24">
        <f>SUM(B196+B200)</f>
        <v>105550</v>
      </c>
      <c r="C202" s="24">
        <f>SUM(C196+C200)</f>
        <v>0</v>
      </c>
      <c r="D202" s="24">
        <f>SUM(D196+D200)</f>
        <v>105550</v>
      </c>
      <c r="E202" s="24">
        <f>SUM(E196+E200)</f>
        <v>2472435.8033597292</v>
      </c>
      <c r="F202" s="20">
        <f t="shared" si="2"/>
        <v>23.424308890191657</v>
      </c>
    </row>
    <row r="203" spans="1:6" s="5" customFormat="1" ht="31.5">
      <c r="A203" s="2" t="s">
        <v>4</v>
      </c>
      <c r="B203" s="3" t="s">
        <v>0</v>
      </c>
      <c r="C203" s="3" t="s">
        <v>1</v>
      </c>
      <c r="D203" s="3" t="s">
        <v>2</v>
      </c>
      <c r="E203" s="3" t="s">
        <v>3</v>
      </c>
      <c r="F203" s="4" t="s">
        <v>5</v>
      </c>
    </row>
    <row r="204" spans="1:6" ht="30" customHeight="1">
      <c r="A204" s="65" t="s">
        <v>34</v>
      </c>
      <c r="B204" s="65"/>
      <c r="C204" s="65"/>
      <c r="D204" s="65"/>
      <c r="E204" s="65"/>
      <c r="F204" s="65"/>
    </row>
    <row r="205" spans="1:6" s="8" customFormat="1" ht="21.75" customHeight="1">
      <c r="A205" s="30" t="s">
        <v>54</v>
      </c>
      <c r="B205" s="31"/>
      <c r="C205" s="31"/>
      <c r="D205" s="31"/>
      <c r="E205" s="31"/>
      <c r="F205" s="27"/>
    </row>
    <row r="206" spans="1:6" ht="15.75">
      <c r="A206" s="9" t="s">
        <v>7</v>
      </c>
      <c r="B206" s="16">
        <f>SUM(B207:B211)</f>
        <v>32065113.63</v>
      </c>
      <c r="C206" s="16">
        <f>SUM(C207:C211)</f>
        <v>0</v>
      </c>
      <c r="D206" s="16">
        <f>SUM(D207:D211)</f>
        <v>32065113.63</v>
      </c>
      <c r="E206" s="16">
        <f>SUM(E207:E211)</f>
        <v>22226253.590000004</v>
      </c>
      <c r="F206" s="11">
        <f aca="true" t="shared" si="4" ref="F206:F232">E206/D206</f>
        <v>0.6931599821060732</v>
      </c>
    </row>
    <row r="207" spans="1:6" ht="15.75">
      <c r="A207" s="12" t="s">
        <v>8</v>
      </c>
      <c r="B207" s="13">
        <v>6275290</v>
      </c>
      <c r="C207" s="13">
        <v>0</v>
      </c>
      <c r="D207" s="13">
        <v>6275290</v>
      </c>
      <c r="E207" s="13">
        <v>1360999.57</v>
      </c>
      <c r="F207" s="11">
        <f t="shared" si="4"/>
        <v>0.21688233850547148</v>
      </c>
    </row>
    <row r="208" spans="1:6" ht="15.75">
      <c r="A208" s="22" t="s">
        <v>9</v>
      </c>
      <c r="B208" s="21">
        <v>25789823.63</v>
      </c>
      <c r="C208" s="21">
        <v>0</v>
      </c>
      <c r="D208" s="21">
        <v>25789823.63</v>
      </c>
      <c r="E208" s="21">
        <f>20514632.87+(-16163.79)</f>
        <v>20498469.080000002</v>
      </c>
      <c r="F208" s="11">
        <f t="shared" si="4"/>
        <v>0.7948278117014793</v>
      </c>
    </row>
    <row r="209" spans="1:6" ht="15.75">
      <c r="A209" s="22" t="s">
        <v>10</v>
      </c>
      <c r="B209" s="21">
        <v>0</v>
      </c>
      <c r="C209" s="21">
        <v>0</v>
      </c>
      <c r="D209" s="21">
        <v>0</v>
      </c>
      <c r="E209" s="21">
        <v>1180.4</v>
      </c>
      <c r="F209" s="11"/>
    </row>
    <row r="210" spans="1:6" ht="15.75">
      <c r="A210" s="22" t="s">
        <v>11</v>
      </c>
      <c r="B210" s="21">
        <v>0</v>
      </c>
      <c r="C210" s="21">
        <v>0</v>
      </c>
      <c r="D210" s="21">
        <v>0</v>
      </c>
      <c r="E210" s="21">
        <v>111365.03</v>
      </c>
      <c r="F210" s="11"/>
    </row>
    <row r="211" spans="1:6" ht="15.75">
      <c r="A211" s="22" t="s">
        <v>12</v>
      </c>
      <c r="B211" s="21">
        <v>0</v>
      </c>
      <c r="C211" s="21">
        <v>0</v>
      </c>
      <c r="D211" s="21">
        <v>0</v>
      </c>
      <c r="E211" s="21">
        <v>254239.51</v>
      </c>
      <c r="F211" s="11"/>
    </row>
    <row r="212" spans="1:6" ht="15.75">
      <c r="A212" s="9" t="s">
        <v>55</v>
      </c>
      <c r="B212" s="16">
        <f>SUM(B213:B217)</f>
        <v>1148000</v>
      </c>
      <c r="C212" s="16">
        <f>SUM(C213:C217)</f>
        <v>0</v>
      </c>
      <c r="D212" s="16">
        <f>SUM(D213:D217)</f>
        <v>1148000</v>
      </c>
      <c r="E212" s="16">
        <f>SUM(E213:E217)</f>
        <v>33281.68999999999</v>
      </c>
      <c r="F212" s="11">
        <f t="shared" si="4"/>
        <v>0.028991019163763055</v>
      </c>
    </row>
    <row r="213" spans="1:6" ht="15.75">
      <c r="A213" s="22" t="s">
        <v>37</v>
      </c>
      <c r="B213" s="21">
        <v>0</v>
      </c>
      <c r="C213" s="21">
        <v>0</v>
      </c>
      <c r="D213" s="21">
        <v>0</v>
      </c>
      <c r="E213" s="21">
        <v>-1015.23</v>
      </c>
      <c r="F213" s="11"/>
    </row>
    <row r="214" spans="1:6" ht="15.75">
      <c r="A214" s="39" t="s">
        <v>38</v>
      </c>
      <c r="B214" s="21">
        <v>800000</v>
      </c>
      <c r="C214" s="21">
        <v>0</v>
      </c>
      <c r="D214" s="21">
        <v>800000</v>
      </c>
      <c r="E214" s="21">
        <v>-137034.18</v>
      </c>
      <c r="F214" s="11">
        <f t="shared" si="4"/>
        <v>-0.17129272499999998</v>
      </c>
    </row>
    <row r="215" spans="1:6" ht="15.75">
      <c r="A215" s="22" t="s">
        <v>81</v>
      </c>
      <c r="B215" s="21">
        <v>0</v>
      </c>
      <c r="C215" s="21">
        <v>0</v>
      </c>
      <c r="D215" s="21">
        <v>0</v>
      </c>
      <c r="E215" s="21">
        <v>24000</v>
      </c>
      <c r="F215" s="11"/>
    </row>
    <row r="216" spans="1:6" ht="15.75">
      <c r="A216" s="39" t="s">
        <v>42</v>
      </c>
      <c r="B216" s="21">
        <v>150000</v>
      </c>
      <c r="C216" s="21">
        <v>0</v>
      </c>
      <c r="D216" s="21">
        <v>150000</v>
      </c>
      <c r="E216" s="21">
        <v>60129.59</v>
      </c>
      <c r="F216" s="11">
        <f t="shared" si="4"/>
        <v>0.4008639333333333</v>
      </c>
    </row>
    <row r="217" spans="1:6" ht="15.75">
      <c r="A217" s="39" t="s">
        <v>43</v>
      </c>
      <c r="B217" s="21">
        <v>198000</v>
      </c>
      <c r="C217" s="21">
        <v>0</v>
      </c>
      <c r="D217" s="21">
        <v>198000</v>
      </c>
      <c r="E217" s="21">
        <v>87201.51</v>
      </c>
      <c r="F217" s="11">
        <f t="shared" si="4"/>
        <v>0.44041166666666665</v>
      </c>
    </row>
    <row r="218" spans="1:6" ht="15.75">
      <c r="A218" s="15" t="s">
        <v>16</v>
      </c>
      <c r="B218" s="16">
        <f>SUM(B219:B220)</f>
        <v>1110000</v>
      </c>
      <c r="C218" s="16">
        <f>SUM(C219:C220)</f>
        <v>0</v>
      </c>
      <c r="D218" s="16">
        <f>SUM(D219:D220)</f>
        <v>1110000</v>
      </c>
      <c r="E218" s="16">
        <f>SUM(E219:E220)</f>
        <v>1187242.02</v>
      </c>
      <c r="F218" s="11">
        <f t="shared" si="4"/>
        <v>1.0695874054054053</v>
      </c>
    </row>
    <row r="219" spans="1:6" ht="15.75">
      <c r="A219" s="25" t="s">
        <v>19</v>
      </c>
      <c r="B219" s="21">
        <v>1100000</v>
      </c>
      <c r="C219" s="21">
        <v>0</v>
      </c>
      <c r="D219" s="21">
        <v>1100000</v>
      </c>
      <c r="E219" s="21">
        <v>1181987.41</v>
      </c>
      <c r="F219" s="11">
        <f t="shared" si="4"/>
        <v>1.074534009090909</v>
      </c>
    </row>
    <row r="220" spans="1:6" ht="15.75">
      <c r="A220" s="25" t="s">
        <v>46</v>
      </c>
      <c r="B220" s="21">
        <v>10000</v>
      </c>
      <c r="C220" s="21">
        <v>0</v>
      </c>
      <c r="D220" s="21">
        <v>10000</v>
      </c>
      <c r="E220" s="21">
        <v>5254.61</v>
      </c>
      <c r="F220" s="11">
        <f t="shared" si="4"/>
        <v>0.525461</v>
      </c>
    </row>
    <row r="221" spans="1:6" ht="15.75">
      <c r="A221" s="15" t="s">
        <v>48</v>
      </c>
      <c r="B221" s="16">
        <f>SUM(B222:B229)</f>
        <v>41057002.67</v>
      </c>
      <c r="C221" s="16">
        <f>SUM(C222:C229)</f>
        <v>0</v>
      </c>
      <c r="D221" s="16">
        <f>SUM(D222:D229)</f>
        <v>41057002.67</v>
      </c>
      <c r="E221" s="16">
        <f>SUM(E222:E229)</f>
        <v>41918767.13</v>
      </c>
      <c r="F221" s="11">
        <f t="shared" si="4"/>
        <v>1.0209894635252974</v>
      </c>
    </row>
    <row r="222" spans="1:6" ht="15.75">
      <c r="A222" s="25" t="s">
        <v>96</v>
      </c>
      <c r="B222" s="21">
        <v>13175994.07</v>
      </c>
      <c r="C222" s="21">
        <v>0</v>
      </c>
      <c r="D222" s="21">
        <v>13175994.07</v>
      </c>
      <c r="E222" s="21">
        <v>21339041.26</v>
      </c>
      <c r="F222" s="11">
        <f t="shared" si="4"/>
        <v>1.6195393794678599</v>
      </c>
    </row>
    <row r="223" spans="1:6" ht="15.75">
      <c r="A223" s="25" t="s">
        <v>57</v>
      </c>
      <c r="B223" s="21">
        <v>2045000</v>
      </c>
      <c r="C223" s="21">
        <v>0</v>
      </c>
      <c r="D223" s="21">
        <v>2045000</v>
      </c>
      <c r="E223" s="21">
        <v>255086.22</v>
      </c>
      <c r="F223" s="11">
        <f t="shared" si="4"/>
        <v>0.12473653789731051</v>
      </c>
    </row>
    <row r="224" spans="1:6" ht="15.75">
      <c r="A224" s="25" t="s">
        <v>58</v>
      </c>
      <c r="B224" s="21">
        <v>24500</v>
      </c>
      <c r="C224" s="21">
        <v>0</v>
      </c>
      <c r="D224" s="21">
        <v>24500</v>
      </c>
      <c r="E224" s="21">
        <v>0</v>
      </c>
      <c r="F224" s="11">
        <f t="shared" si="4"/>
        <v>0</v>
      </c>
    </row>
    <row r="225" spans="1:6" ht="15.75">
      <c r="A225" s="39" t="s">
        <v>59</v>
      </c>
      <c r="B225" s="21">
        <v>1085523</v>
      </c>
      <c r="C225" s="21">
        <v>0</v>
      </c>
      <c r="D225" s="21">
        <v>1085523</v>
      </c>
      <c r="E225" s="21">
        <v>258414.35</v>
      </c>
      <c r="F225" s="11">
        <f t="shared" si="4"/>
        <v>0.23805515866545435</v>
      </c>
    </row>
    <row r="226" spans="1:6" ht="15.75">
      <c r="A226" s="25" t="s">
        <v>49</v>
      </c>
      <c r="B226" s="21">
        <v>2233000</v>
      </c>
      <c r="C226" s="21">
        <v>0</v>
      </c>
      <c r="D226" s="21">
        <v>2233000</v>
      </c>
      <c r="E226" s="21">
        <v>1312360.01</v>
      </c>
      <c r="F226" s="11">
        <f t="shared" si="4"/>
        <v>0.5877116032243619</v>
      </c>
    </row>
    <row r="227" spans="1:6" ht="15.75">
      <c r="A227" s="25" t="s">
        <v>60</v>
      </c>
      <c r="B227" s="21">
        <v>9726598.1</v>
      </c>
      <c r="C227" s="21">
        <v>0</v>
      </c>
      <c r="D227" s="21">
        <v>9726598.1</v>
      </c>
      <c r="E227" s="21">
        <v>3098342.43</v>
      </c>
      <c r="F227" s="11">
        <f t="shared" si="4"/>
        <v>0.31854327670843113</v>
      </c>
    </row>
    <row r="228" spans="1:6" ht="15.75">
      <c r="A228" s="25" t="s">
        <v>50</v>
      </c>
      <c r="B228" s="21">
        <v>760000</v>
      </c>
      <c r="C228" s="21">
        <v>0</v>
      </c>
      <c r="D228" s="21">
        <v>760000</v>
      </c>
      <c r="E228" s="21">
        <v>164086.05</v>
      </c>
      <c r="F228" s="11">
        <f t="shared" si="4"/>
        <v>0.21590269736842105</v>
      </c>
    </row>
    <row r="229" spans="1:6" ht="15.75">
      <c r="A229" s="25" t="s">
        <v>61</v>
      </c>
      <c r="B229" s="21">
        <v>12006387.5</v>
      </c>
      <c r="C229" s="21">
        <v>0</v>
      </c>
      <c r="D229" s="21">
        <v>12006387.5</v>
      </c>
      <c r="E229" s="21">
        <v>15491436.81</v>
      </c>
      <c r="F229" s="11">
        <f t="shared" si="4"/>
        <v>1.2902662695169551</v>
      </c>
    </row>
    <row r="230" spans="1:6" ht="15.75">
      <c r="A230" s="15" t="s">
        <v>52</v>
      </c>
      <c r="B230" s="16">
        <f>SUM(B231:B231)</f>
        <v>0</v>
      </c>
      <c r="C230" s="16">
        <f>SUM(C231:C231)</f>
        <v>0</v>
      </c>
      <c r="D230" s="16">
        <f>SUM(D231:D231)</f>
        <v>0</v>
      </c>
      <c r="E230" s="16">
        <f>SUM(E231:E231)</f>
        <v>-872.1</v>
      </c>
      <c r="F230" s="11"/>
    </row>
    <row r="231" spans="1:6" ht="15.75">
      <c r="A231" s="25" t="s">
        <v>53</v>
      </c>
      <c r="B231" s="21">
        <v>0</v>
      </c>
      <c r="C231" s="21">
        <v>0</v>
      </c>
      <c r="D231" s="21">
        <v>0</v>
      </c>
      <c r="E231" s="21">
        <v>-872.1</v>
      </c>
      <c r="F231" s="11">
        <v>0</v>
      </c>
    </row>
    <row r="232" spans="1:6" ht="15.75">
      <c r="A232" s="23" t="s">
        <v>13</v>
      </c>
      <c r="B232" s="24">
        <f>SUM(B206+B218+B221+B212+B230)</f>
        <v>75380116.3</v>
      </c>
      <c r="C232" s="24">
        <f>SUM(C206+C218+C221+C212+C230)</f>
        <v>0</v>
      </c>
      <c r="D232" s="24">
        <f>SUM(D206+D218+D221+D212+D230)</f>
        <v>75380116.3</v>
      </c>
      <c r="E232" s="24">
        <f>SUM(E206+E218+E221+E212+E230)</f>
        <v>65364672.330000006</v>
      </c>
      <c r="F232" s="20">
        <f t="shared" si="4"/>
        <v>0.8671341401207152</v>
      </c>
    </row>
    <row r="233" spans="1:6" s="8" customFormat="1" ht="21.75" customHeight="1">
      <c r="A233" s="30" t="s">
        <v>83</v>
      </c>
      <c r="B233" s="31"/>
      <c r="C233" s="31"/>
      <c r="D233" s="31"/>
      <c r="E233" s="31"/>
      <c r="F233" s="27"/>
    </row>
    <row r="234" spans="1:6" ht="15.75">
      <c r="A234" s="9" t="s">
        <v>7</v>
      </c>
      <c r="B234" s="16">
        <f>SUM(B235)</f>
        <v>0</v>
      </c>
      <c r="C234" s="16">
        <f>SUM(C235)</f>
        <v>0</v>
      </c>
      <c r="D234" s="16">
        <f>SUM(D235)</f>
        <v>0</v>
      </c>
      <c r="E234" s="16">
        <f>SUM(E235)</f>
        <v>29698.15</v>
      </c>
      <c r="F234" s="11"/>
    </row>
    <row r="235" spans="1:6" ht="15.75">
      <c r="A235" s="22" t="s">
        <v>12</v>
      </c>
      <c r="B235" s="21">
        <v>0</v>
      </c>
      <c r="C235" s="21">
        <v>0</v>
      </c>
      <c r="D235" s="21">
        <v>0</v>
      </c>
      <c r="E235" s="21">
        <v>29698.15</v>
      </c>
      <c r="F235" s="11"/>
    </row>
    <row r="236" spans="1:6" ht="15.75">
      <c r="A236" s="23" t="s">
        <v>13</v>
      </c>
      <c r="B236" s="24">
        <f>B234</f>
        <v>0</v>
      </c>
      <c r="C236" s="24">
        <f>C234</f>
        <v>0</v>
      </c>
      <c r="D236" s="24">
        <f>D234</f>
        <v>0</v>
      </c>
      <c r="E236" s="24">
        <f>E234</f>
        <v>29698.15</v>
      </c>
      <c r="F236" s="20"/>
    </row>
    <row r="237" spans="1:6" s="8" customFormat="1" ht="21.75" customHeight="1">
      <c r="A237" s="6" t="s">
        <v>62</v>
      </c>
      <c r="B237" s="26"/>
      <c r="C237" s="26"/>
      <c r="D237" s="26"/>
      <c r="E237" s="26"/>
      <c r="F237" s="27"/>
    </row>
    <row r="238" spans="1:6" ht="15.75">
      <c r="A238" s="9" t="s">
        <v>7</v>
      </c>
      <c r="B238" s="16">
        <f>SUM(B239:B239)</f>
        <v>0</v>
      </c>
      <c r="C238" s="16">
        <f>SUM(C239:C239)</f>
        <v>0</v>
      </c>
      <c r="D238" s="16">
        <f>SUM(D239:D239)</f>
        <v>0</v>
      </c>
      <c r="E238" s="16">
        <f>SUM(E239:E239)</f>
        <v>1287.5</v>
      </c>
      <c r="F238" s="11"/>
    </row>
    <row r="239" spans="1:6" ht="15.75">
      <c r="A239" s="22" t="s">
        <v>12</v>
      </c>
      <c r="B239" s="21">
        <v>0</v>
      </c>
      <c r="C239" s="21">
        <v>0</v>
      </c>
      <c r="D239" s="21">
        <f>SUM(B239:C239)</f>
        <v>0</v>
      </c>
      <c r="E239" s="21">
        <v>1287.5</v>
      </c>
      <c r="F239" s="11"/>
    </row>
    <row r="240" spans="1:6" ht="15.75">
      <c r="A240" s="23" t="s">
        <v>13</v>
      </c>
      <c r="B240" s="24">
        <f>SUM(B238)</f>
        <v>0</v>
      </c>
      <c r="C240" s="24">
        <f>SUM(C238)</f>
        <v>0</v>
      </c>
      <c r="D240" s="24">
        <f>SUM(D238)</f>
        <v>0</v>
      </c>
      <c r="E240" s="24">
        <f>SUM(E238)</f>
        <v>1287.5</v>
      </c>
      <c r="F240" s="20"/>
    </row>
    <row r="241" spans="1:6" s="8" customFormat="1" ht="21.75" customHeight="1">
      <c r="A241" s="6" t="s">
        <v>63</v>
      </c>
      <c r="B241" s="26"/>
      <c r="C241" s="26"/>
      <c r="D241" s="26"/>
      <c r="E241" s="26"/>
      <c r="F241" s="27"/>
    </row>
    <row r="242" spans="1:6" ht="15.75">
      <c r="A242" s="9" t="s">
        <v>7</v>
      </c>
      <c r="B242" s="16">
        <f>SUM(B243:B245)</f>
        <v>145480</v>
      </c>
      <c r="C242" s="16">
        <f>SUM(C243:C245)</f>
        <v>0</v>
      </c>
      <c r="D242" s="16">
        <f>SUM(D243:D245)</f>
        <v>145480</v>
      </c>
      <c r="E242" s="16">
        <f>SUM(E243:E245)</f>
        <v>619044.52</v>
      </c>
      <c r="F242" s="11">
        <f>E242/D242</f>
        <v>4.255186417376959</v>
      </c>
    </row>
    <row r="243" spans="1:6" ht="15.75">
      <c r="A243" s="22" t="s">
        <v>9</v>
      </c>
      <c r="B243" s="21">
        <v>145480</v>
      </c>
      <c r="C243" s="21">
        <v>0</v>
      </c>
      <c r="D243" s="21">
        <v>145480</v>
      </c>
      <c r="E243" s="21">
        <v>602501.78</v>
      </c>
      <c r="F243" s="11">
        <f>E243/D243</f>
        <v>4.141474979378609</v>
      </c>
    </row>
    <row r="244" spans="1:6" ht="15.75">
      <c r="A244" s="22" t="s">
        <v>10</v>
      </c>
      <c r="B244" s="21">
        <v>0</v>
      </c>
      <c r="C244" s="21">
        <v>0</v>
      </c>
      <c r="D244" s="21">
        <v>0</v>
      </c>
      <c r="E244" s="21">
        <v>57.85</v>
      </c>
      <c r="F244" s="11"/>
    </row>
    <row r="245" spans="1:6" ht="15.75">
      <c r="A245" s="22" t="s">
        <v>11</v>
      </c>
      <c r="B245" s="21">
        <v>0</v>
      </c>
      <c r="C245" s="21">
        <v>0</v>
      </c>
      <c r="D245" s="21">
        <v>0</v>
      </c>
      <c r="E245" s="21">
        <v>16484.89</v>
      </c>
      <c r="F245" s="11"/>
    </row>
    <row r="246" spans="1:6" ht="15.75">
      <c r="A246" s="15" t="s">
        <v>36</v>
      </c>
      <c r="B246" s="16">
        <f>SUM(B247:B249)</f>
        <v>335580.49</v>
      </c>
      <c r="C246" s="16">
        <f>SUM(C247:C249)</f>
        <v>0</v>
      </c>
      <c r="D246" s="16">
        <f>SUM(D247:D249)</f>
        <v>335580.49</v>
      </c>
      <c r="E246" s="16">
        <f>SUM(E247:E249)</f>
        <v>128769.5</v>
      </c>
      <c r="F246" s="11">
        <f>E246/D246</f>
        <v>0.38372165199472713</v>
      </c>
    </row>
    <row r="247" spans="1:6" ht="15.75">
      <c r="A247" s="39" t="s">
        <v>37</v>
      </c>
      <c r="B247" s="21">
        <v>300000</v>
      </c>
      <c r="C247" s="21">
        <v>0</v>
      </c>
      <c r="D247" s="21">
        <v>300000</v>
      </c>
      <c r="E247" s="21">
        <v>19128.5</v>
      </c>
      <c r="F247" s="11">
        <f>E247/D247</f>
        <v>0.06376166666666666</v>
      </c>
    </row>
    <row r="248" spans="1:6" ht="15.75">
      <c r="A248" s="39" t="s">
        <v>64</v>
      </c>
      <c r="B248" s="21">
        <v>35580.49</v>
      </c>
      <c r="C248" s="21">
        <v>0</v>
      </c>
      <c r="D248" s="21">
        <v>35580.49</v>
      </c>
      <c r="E248" s="21">
        <v>109641</v>
      </c>
      <c r="F248" s="11">
        <f>E248/D248</f>
        <v>3.0814921323455637</v>
      </c>
    </row>
    <row r="249" spans="1:6" ht="15.75">
      <c r="A249" s="39" t="s">
        <v>65</v>
      </c>
      <c r="B249" s="21">
        <v>0</v>
      </c>
      <c r="C249" s="21">
        <v>0</v>
      </c>
      <c r="D249" s="21">
        <v>0</v>
      </c>
      <c r="E249" s="21">
        <v>0</v>
      </c>
      <c r="F249" s="11"/>
    </row>
    <row r="250" spans="1:6" ht="15.75">
      <c r="A250" s="15" t="s">
        <v>21</v>
      </c>
      <c r="B250" s="16">
        <f>SUM(B251:B251)</f>
        <v>1564435.45</v>
      </c>
      <c r="C250" s="16">
        <f>SUM(C251:C251)</f>
        <v>0</v>
      </c>
      <c r="D250" s="16">
        <f>SUM(D251:D251)</f>
        <v>1564435.45</v>
      </c>
      <c r="E250" s="16">
        <f>SUM(E251:E251)</f>
        <v>0</v>
      </c>
      <c r="F250" s="11">
        <f>E250/D250</f>
        <v>0</v>
      </c>
    </row>
    <row r="251" spans="1:6" ht="15.75">
      <c r="A251" s="25" t="s">
        <v>77</v>
      </c>
      <c r="B251" s="21">
        <v>1564435.45</v>
      </c>
      <c r="C251" s="21">
        <v>0</v>
      </c>
      <c r="D251" s="21">
        <v>1564435.45</v>
      </c>
      <c r="E251" s="21">
        <v>0</v>
      </c>
      <c r="F251" s="11">
        <f>E251/D251</f>
        <v>0</v>
      </c>
    </row>
    <row r="252" spans="1:6" ht="15.75">
      <c r="A252" s="23" t="s">
        <v>13</v>
      </c>
      <c r="B252" s="24">
        <f>SUM(B242+B246+B250)</f>
        <v>2045495.94</v>
      </c>
      <c r="C252" s="24">
        <f>SUM(C242+C246+C250)</f>
        <v>0</v>
      </c>
      <c r="D252" s="24">
        <f>SUM(D242+D246+D250)</f>
        <v>2045495.94</v>
      </c>
      <c r="E252" s="24">
        <f>SUM(E242+E246+E250)</f>
        <v>747814.02</v>
      </c>
      <c r="F252" s="20">
        <f>E252/D252</f>
        <v>0.36559056675517043</v>
      </c>
    </row>
    <row r="253" spans="1:6" s="8" customFormat="1" ht="21.75" customHeight="1">
      <c r="A253" s="30" t="s">
        <v>66</v>
      </c>
      <c r="B253" s="26"/>
      <c r="C253" s="26"/>
      <c r="D253" s="26"/>
      <c r="E253" s="26"/>
      <c r="F253" s="27"/>
    </row>
    <row r="254" spans="1:6" ht="15.75">
      <c r="A254" s="9" t="s">
        <v>7</v>
      </c>
      <c r="B254" s="16">
        <f>SUM(B255:B255)</f>
        <v>6400</v>
      </c>
      <c r="C254" s="16">
        <f>SUM(C255:C255)</f>
        <v>0</v>
      </c>
      <c r="D254" s="16">
        <f>SUM(D255:D255)</f>
        <v>6400</v>
      </c>
      <c r="E254" s="16">
        <f>SUM(E255:E255)</f>
        <v>4942.5</v>
      </c>
      <c r="F254" s="11"/>
    </row>
    <row r="255" spans="1:6" ht="15.75">
      <c r="A255" s="22" t="s">
        <v>9</v>
      </c>
      <c r="B255" s="21">
        <v>6400</v>
      </c>
      <c r="C255" s="21">
        <v>0</v>
      </c>
      <c r="D255" s="21">
        <v>6400</v>
      </c>
      <c r="E255" s="21">
        <v>4942.5</v>
      </c>
      <c r="F255" s="11"/>
    </row>
    <row r="256" spans="1:6" ht="15.75">
      <c r="A256" s="23" t="s">
        <v>13</v>
      </c>
      <c r="B256" s="24">
        <f>SUM(B254)</f>
        <v>6400</v>
      </c>
      <c r="C256" s="24">
        <f>SUM(C254)</f>
        <v>0</v>
      </c>
      <c r="D256" s="24">
        <f>SUM(D254)</f>
        <v>6400</v>
      </c>
      <c r="E256" s="24">
        <f>SUM(E254)</f>
        <v>4942.5</v>
      </c>
      <c r="F256" s="20"/>
    </row>
    <row r="257" spans="1:6" s="8" customFormat="1" ht="21.75" customHeight="1">
      <c r="A257" s="30" t="s">
        <v>67</v>
      </c>
      <c r="B257" s="26"/>
      <c r="C257" s="26"/>
      <c r="D257" s="26"/>
      <c r="E257" s="26"/>
      <c r="F257" s="27"/>
    </row>
    <row r="258" spans="1:6" ht="15.75">
      <c r="A258" s="9" t="s">
        <v>7</v>
      </c>
      <c r="B258" s="16">
        <f>SUM(B259:B261)</f>
        <v>690115.12</v>
      </c>
      <c r="C258" s="16">
        <f>SUM(C259:C261)</f>
        <v>0</v>
      </c>
      <c r="D258" s="16">
        <f>SUM(D259:D261)</f>
        <v>690115.12</v>
      </c>
      <c r="E258" s="16">
        <f>SUM(E259:E261)</f>
        <v>336976.69</v>
      </c>
      <c r="F258" s="11">
        <f>E258/D258</f>
        <v>0.4882905478146892</v>
      </c>
    </row>
    <row r="259" spans="1:6" ht="15.75">
      <c r="A259" s="12" t="s">
        <v>8</v>
      </c>
      <c r="B259" s="13">
        <v>245115.12</v>
      </c>
      <c r="C259" s="13">
        <v>0</v>
      </c>
      <c r="D259" s="13">
        <v>245115.12</v>
      </c>
      <c r="E259" s="13">
        <v>331676.93</v>
      </c>
      <c r="F259" s="11"/>
    </row>
    <row r="260" spans="1:6" ht="15.75">
      <c r="A260" s="22" t="s">
        <v>9</v>
      </c>
      <c r="B260" s="21">
        <v>445000</v>
      </c>
      <c r="C260" s="21">
        <v>0</v>
      </c>
      <c r="D260" s="21">
        <v>445000</v>
      </c>
      <c r="E260" s="21">
        <v>4550</v>
      </c>
      <c r="F260" s="11">
        <f>E260/D260</f>
        <v>0.010224719101123596</v>
      </c>
    </row>
    <row r="261" spans="1:6" ht="15.75">
      <c r="A261" s="22" t="s">
        <v>11</v>
      </c>
      <c r="B261" s="21">
        <v>0</v>
      </c>
      <c r="C261" s="21">
        <v>0</v>
      </c>
      <c r="D261" s="21">
        <v>0</v>
      </c>
      <c r="E261" s="21">
        <v>749.76</v>
      </c>
      <c r="F261" s="11"/>
    </row>
    <row r="262" spans="1:6" ht="15.75">
      <c r="A262" s="15" t="s">
        <v>36</v>
      </c>
      <c r="B262" s="16">
        <f>SUM(B263:B265)</f>
        <v>623750</v>
      </c>
      <c r="C262" s="16">
        <f>SUM(C263:C265)</f>
        <v>0</v>
      </c>
      <c r="D262" s="16">
        <f>SUM(D263:D265)</f>
        <v>623750</v>
      </c>
      <c r="E262" s="16">
        <f>SUM(E263:E265)</f>
        <v>905650.73</v>
      </c>
      <c r="F262" s="11">
        <f>E262/D262</f>
        <v>1.4519450581162325</v>
      </c>
    </row>
    <row r="263" spans="1:6" ht="15.75">
      <c r="A263" s="25" t="s">
        <v>37</v>
      </c>
      <c r="B263" s="21">
        <v>19750</v>
      </c>
      <c r="C263" s="21">
        <v>0</v>
      </c>
      <c r="D263" s="21">
        <v>19750</v>
      </c>
      <c r="E263" s="21">
        <v>7415</v>
      </c>
      <c r="F263" s="11">
        <f>E263/D263</f>
        <v>0.37544303797468354</v>
      </c>
    </row>
    <row r="264" spans="1:6" ht="15.75">
      <c r="A264" s="39" t="s">
        <v>40</v>
      </c>
      <c r="B264" s="21">
        <v>600000</v>
      </c>
      <c r="C264" s="21">
        <v>0</v>
      </c>
      <c r="D264" s="21">
        <v>600000</v>
      </c>
      <c r="E264" s="21">
        <v>891835.73</v>
      </c>
      <c r="F264" s="11">
        <f>E264/D264</f>
        <v>1.4863928833333333</v>
      </c>
    </row>
    <row r="265" spans="1:6" ht="15.75">
      <c r="A265" s="39" t="s">
        <v>42</v>
      </c>
      <c r="B265" s="21">
        <v>4000</v>
      </c>
      <c r="C265" s="21">
        <v>0</v>
      </c>
      <c r="D265" s="21">
        <v>4000</v>
      </c>
      <c r="E265" s="21">
        <v>6400</v>
      </c>
      <c r="F265" s="11">
        <f>E265/D265</f>
        <v>1.6</v>
      </c>
    </row>
    <row r="266" spans="1:6" ht="15.75">
      <c r="A266" s="23" t="s">
        <v>13</v>
      </c>
      <c r="B266" s="24">
        <f>SUM(B258+B262)</f>
        <v>1313865.12</v>
      </c>
      <c r="C266" s="24">
        <f>SUM(C258+C262)</f>
        <v>0</v>
      </c>
      <c r="D266" s="24">
        <f>SUM(D258+D262)</f>
        <v>1313865.12</v>
      </c>
      <c r="E266" s="24">
        <f>SUM(E258+E262)</f>
        <v>1242627.42</v>
      </c>
      <c r="F266" s="20">
        <f>E266/D266</f>
        <v>0.9457800508472284</v>
      </c>
    </row>
    <row r="267" spans="1:6" s="5" customFormat="1" ht="31.5">
      <c r="A267" s="2" t="s">
        <v>4</v>
      </c>
      <c r="B267" s="3" t="s">
        <v>0</v>
      </c>
      <c r="C267" s="3" t="s">
        <v>1</v>
      </c>
      <c r="D267" s="3" t="s">
        <v>2</v>
      </c>
      <c r="E267" s="3" t="s">
        <v>3</v>
      </c>
      <c r="F267" s="4" t="s">
        <v>5</v>
      </c>
    </row>
    <row r="268" spans="1:6" s="8" customFormat="1" ht="21.75" customHeight="1">
      <c r="A268" s="30" t="s">
        <v>68</v>
      </c>
      <c r="B268" s="26"/>
      <c r="C268" s="26"/>
      <c r="D268" s="26"/>
      <c r="E268" s="26"/>
      <c r="F268" s="27"/>
    </row>
    <row r="269" spans="1:6" ht="15.75">
      <c r="A269" s="9" t="s">
        <v>7</v>
      </c>
      <c r="B269" s="16">
        <f>SUM(B270:B271)</f>
        <v>0</v>
      </c>
      <c r="C269" s="16">
        <f>SUM(C270:C271)</f>
        <v>0</v>
      </c>
      <c r="D269" s="16">
        <f>SUM(D270:D271)</f>
        <v>0</v>
      </c>
      <c r="E269" s="16">
        <f>SUM(E270:E271)</f>
        <v>6553.1</v>
      </c>
      <c r="F269" s="11"/>
    </row>
    <row r="270" spans="1:6" ht="15.75">
      <c r="A270" s="22" t="s">
        <v>9</v>
      </c>
      <c r="B270" s="21">
        <v>0</v>
      </c>
      <c r="C270" s="21">
        <v>0</v>
      </c>
      <c r="D270" s="21">
        <v>0</v>
      </c>
      <c r="E270" s="21">
        <v>3600</v>
      </c>
      <c r="F270" s="11"/>
    </row>
    <row r="271" spans="1:6" ht="15.75">
      <c r="A271" s="22" t="s">
        <v>11</v>
      </c>
      <c r="B271" s="21">
        <v>0</v>
      </c>
      <c r="C271" s="21">
        <v>0</v>
      </c>
      <c r="D271" s="21">
        <v>0</v>
      </c>
      <c r="E271" s="21">
        <v>2953.1</v>
      </c>
      <c r="F271" s="11"/>
    </row>
    <row r="272" spans="1:6" ht="15.75">
      <c r="A272" s="15" t="s">
        <v>36</v>
      </c>
      <c r="B272" s="16">
        <f>SUM(B273:B276)</f>
        <v>45000</v>
      </c>
      <c r="C272" s="16">
        <f>SUM(C273:C276)</f>
        <v>1298468</v>
      </c>
      <c r="D272" s="16">
        <f>SUM(D273:D276)</f>
        <v>1343468</v>
      </c>
      <c r="E272" s="16">
        <f>SUM(E273:E276)</f>
        <v>1358370.15</v>
      </c>
      <c r="F272" s="11">
        <f aca="true" t="shared" si="5" ref="F272:F277">E272/D272</f>
        <v>1.0110922999282452</v>
      </c>
    </row>
    <row r="273" spans="1:6" ht="15.75">
      <c r="A273" s="39" t="s">
        <v>64</v>
      </c>
      <c r="B273" s="21">
        <v>0</v>
      </c>
      <c r="C273" s="21">
        <v>1298468</v>
      </c>
      <c r="D273" s="21">
        <v>1298468</v>
      </c>
      <c r="E273" s="21">
        <v>1298468</v>
      </c>
      <c r="F273" s="11">
        <f t="shared" si="5"/>
        <v>1</v>
      </c>
    </row>
    <row r="274" spans="1:6" ht="15.75">
      <c r="A274" s="39" t="s">
        <v>40</v>
      </c>
      <c r="B274" s="21">
        <v>0</v>
      </c>
      <c r="C274" s="21">
        <v>0</v>
      </c>
      <c r="D274" s="21">
        <v>0</v>
      </c>
      <c r="E274" s="21">
        <v>-6918.54</v>
      </c>
      <c r="F274" s="11"/>
    </row>
    <row r="275" spans="1:6" ht="15.75">
      <c r="A275" s="39" t="s">
        <v>41</v>
      </c>
      <c r="B275" s="21">
        <v>45000</v>
      </c>
      <c r="C275" s="21">
        <v>0</v>
      </c>
      <c r="D275" s="21">
        <v>45000</v>
      </c>
      <c r="E275" s="21">
        <v>57967</v>
      </c>
      <c r="F275" s="11">
        <f t="shared" si="5"/>
        <v>1.2881555555555555</v>
      </c>
    </row>
    <row r="276" spans="1:6" ht="15.75">
      <c r="A276" s="39" t="s">
        <v>42</v>
      </c>
      <c r="B276" s="21">
        <v>0</v>
      </c>
      <c r="C276" s="21">
        <v>0</v>
      </c>
      <c r="D276" s="21">
        <v>0</v>
      </c>
      <c r="E276" s="21">
        <v>8853.689999999999</v>
      </c>
      <c r="F276" s="11"/>
    </row>
    <row r="277" spans="1:6" ht="15.75">
      <c r="A277" s="23" t="s">
        <v>13</v>
      </c>
      <c r="B277" s="24">
        <f>SUM(B272+B269)</f>
        <v>45000</v>
      </c>
      <c r="C277" s="24">
        <f>SUM(C272+C269)</f>
        <v>1298468</v>
      </c>
      <c r="D277" s="24">
        <f>SUM(D272+D269)</f>
        <v>1343468</v>
      </c>
      <c r="E277" s="24">
        <f>SUM(E272+E269)</f>
        <v>1364923.25</v>
      </c>
      <c r="F277" s="20">
        <f t="shared" si="5"/>
        <v>1.0159700491563626</v>
      </c>
    </row>
    <row r="278" spans="1:6" s="8" customFormat="1" ht="21.75" customHeight="1">
      <c r="A278" s="6" t="s">
        <v>69</v>
      </c>
      <c r="B278" s="26"/>
      <c r="C278" s="26"/>
      <c r="D278" s="26"/>
      <c r="E278" s="26"/>
      <c r="F278" s="27"/>
    </row>
    <row r="279" spans="1:6" ht="15.75">
      <c r="A279" s="15" t="s">
        <v>48</v>
      </c>
      <c r="B279" s="16">
        <f>SUM(B280:B282)</f>
        <v>1563238</v>
      </c>
      <c r="C279" s="16">
        <f>SUM(C280:C282)</f>
        <v>0</v>
      </c>
      <c r="D279" s="16">
        <f>SUM(D280:D282)</f>
        <v>1563238</v>
      </c>
      <c r="E279" s="16">
        <f>SUM(E280:E282)</f>
        <v>130000</v>
      </c>
      <c r="F279" s="11">
        <f>E279/D279</f>
        <v>0.0831607215280079</v>
      </c>
    </row>
    <row r="280" spans="1:6" ht="15.75">
      <c r="A280" s="25" t="s">
        <v>96</v>
      </c>
      <c r="B280" s="21">
        <v>1533238</v>
      </c>
      <c r="C280" s="21">
        <v>0</v>
      </c>
      <c r="D280" s="21">
        <v>1533238</v>
      </c>
      <c r="E280" s="21">
        <v>0</v>
      </c>
      <c r="F280" s="11">
        <f>E280/D280</f>
        <v>0</v>
      </c>
    </row>
    <row r="281" spans="1:6" ht="15.75">
      <c r="A281" s="25" t="s">
        <v>49</v>
      </c>
      <c r="B281" s="21">
        <v>30000</v>
      </c>
      <c r="C281" s="21">
        <v>0</v>
      </c>
      <c r="D281" s="21">
        <v>30000</v>
      </c>
      <c r="E281" s="21">
        <v>130000</v>
      </c>
      <c r="F281" s="11">
        <f>E281/D281</f>
        <v>4.333333333333333</v>
      </c>
    </row>
    <row r="282" spans="1:6" ht="15.75">
      <c r="A282" s="25" t="s">
        <v>70</v>
      </c>
      <c r="B282" s="21">
        <v>0</v>
      </c>
      <c r="C282" s="21">
        <v>0</v>
      </c>
      <c r="D282" s="21">
        <v>0</v>
      </c>
      <c r="E282" s="21">
        <v>0</v>
      </c>
      <c r="F282" s="11"/>
    </row>
    <row r="283" spans="1:6" ht="15.75">
      <c r="A283" s="23" t="s">
        <v>13</v>
      </c>
      <c r="B283" s="24">
        <f>SUM(B279)</f>
        <v>1563238</v>
      </c>
      <c r="C283" s="24">
        <f>SUM(C279)</f>
        <v>0</v>
      </c>
      <c r="D283" s="24">
        <f>SUM(D279)</f>
        <v>1563238</v>
      </c>
      <c r="E283" s="24">
        <f>SUM(E279)</f>
        <v>130000</v>
      </c>
      <c r="F283" s="20">
        <f>E283/D283</f>
        <v>0.0831607215280079</v>
      </c>
    </row>
    <row r="284" spans="1:6" s="8" customFormat="1" ht="21.75" customHeight="1">
      <c r="A284" s="6" t="s">
        <v>71</v>
      </c>
      <c r="B284" s="26"/>
      <c r="C284" s="26"/>
      <c r="D284" s="26"/>
      <c r="E284" s="26"/>
      <c r="F284" s="27"/>
    </row>
    <row r="285" spans="1:6" ht="15.75">
      <c r="A285" s="9" t="s">
        <v>7</v>
      </c>
      <c r="B285" s="16">
        <f>SUM(B286:B286)</f>
        <v>43591.83</v>
      </c>
      <c r="C285" s="16">
        <f>SUM(C286:C286)</f>
        <v>0</v>
      </c>
      <c r="D285" s="16">
        <f>SUM(D286:D286)</f>
        <v>43591.83</v>
      </c>
      <c r="E285" s="16">
        <f>SUM(E286:E286)</f>
        <v>24901.85</v>
      </c>
      <c r="F285" s="11">
        <f>E285/D285</f>
        <v>0.5712503925620924</v>
      </c>
    </row>
    <row r="286" spans="1:6" ht="15.75">
      <c r="A286" s="22" t="s">
        <v>9</v>
      </c>
      <c r="B286" s="21">
        <v>43591.83</v>
      </c>
      <c r="C286" s="21">
        <v>0</v>
      </c>
      <c r="D286" s="21">
        <v>43591.83</v>
      </c>
      <c r="E286" s="21">
        <v>24901.85</v>
      </c>
      <c r="F286" s="11">
        <f>E286/D286</f>
        <v>0.5712503925620924</v>
      </c>
    </row>
    <row r="287" spans="1:6" ht="15.75">
      <c r="A287" s="23" t="s">
        <v>13</v>
      </c>
      <c r="B287" s="24">
        <f>B285</f>
        <v>43591.83</v>
      </c>
      <c r="C287" s="24">
        <f>C285</f>
        <v>0</v>
      </c>
      <c r="D287" s="24">
        <f>D285</f>
        <v>43591.83</v>
      </c>
      <c r="E287" s="24">
        <f>E285</f>
        <v>24901.85</v>
      </c>
      <c r="F287" s="20">
        <f>E287/D287</f>
        <v>0.5712503925620924</v>
      </c>
    </row>
    <row r="288" spans="1:6" s="8" customFormat="1" ht="21.75" customHeight="1">
      <c r="A288" s="6" t="s">
        <v>35</v>
      </c>
      <c r="B288" s="26"/>
      <c r="C288" s="26"/>
      <c r="D288" s="26"/>
      <c r="E288" s="26"/>
      <c r="F288" s="7"/>
    </row>
    <row r="289" spans="1:6" ht="15.75">
      <c r="A289" s="9" t="s">
        <v>7</v>
      </c>
      <c r="B289" s="16">
        <f>SUM(B290:B294)</f>
        <v>60181091.199999996</v>
      </c>
      <c r="C289" s="16">
        <f>SUM(C290:C294)</f>
        <v>0</v>
      </c>
      <c r="D289" s="16">
        <f>SUM(D290:D294)</f>
        <v>60181091.199999996</v>
      </c>
      <c r="E289" s="16">
        <f>SUM(E290:E294)</f>
        <v>1887304.0399999977</v>
      </c>
      <c r="F289" s="11">
        <f aca="true" t="shared" si="6" ref="F289:F301">E289/D289</f>
        <v>0.031360415744671605</v>
      </c>
    </row>
    <row r="290" spans="1:6" ht="15.75">
      <c r="A290" s="12" t="s">
        <v>95</v>
      </c>
      <c r="B290" s="40">
        <v>57727585.15</v>
      </c>
      <c r="C290" s="40">
        <v>0</v>
      </c>
      <c r="D290" s="21">
        <v>57727585.15</v>
      </c>
      <c r="E290" s="21">
        <f>66503747.94-66099917.18</f>
        <v>403830.7599999979</v>
      </c>
      <c r="F290" s="11">
        <f t="shared" si="6"/>
        <v>0.006995455620578612</v>
      </c>
    </row>
    <row r="291" spans="1:6" ht="15.75">
      <c r="A291" s="22" t="s">
        <v>9</v>
      </c>
      <c r="B291" s="21">
        <v>329000</v>
      </c>
      <c r="C291" s="21">
        <v>0</v>
      </c>
      <c r="D291" s="21">
        <v>329000</v>
      </c>
      <c r="E291" s="21">
        <v>25906.46</v>
      </c>
      <c r="F291" s="11">
        <f t="shared" si="6"/>
        <v>0.07874303951367781</v>
      </c>
    </row>
    <row r="292" spans="1:6" ht="15.75">
      <c r="A292" s="41" t="s">
        <v>10</v>
      </c>
      <c r="B292" s="21">
        <v>0</v>
      </c>
      <c r="C292" s="21">
        <v>0</v>
      </c>
      <c r="D292" s="21">
        <v>0</v>
      </c>
      <c r="E292" s="21">
        <v>795.16</v>
      </c>
      <c r="F292" s="11"/>
    </row>
    <row r="293" spans="1:6" ht="15.75">
      <c r="A293" s="22" t="s">
        <v>11</v>
      </c>
      <c r="B293" s="21">
        <v>302000</v>
      </c>
      <c r="C293" s="21">
        <v>0</v>
      </c>
      <c r="D293" s="21">
        <v>302000</v>
      </c>
      <c r="E293" s="21">
        <v>1301934.8</v>
      </c>
      <c r="F293" s="11">
        <f t="shared" si="6"/>
        <v>4.311042384105961</v>
      </c>
    </row>
    <row r="294" spans="1:6" ht="15.75">
      <c r="A294" s="22" t="s">
        <v>12</v>
      </c>
      <c r="B294" s="21">
        <v>1822506.05</v>
      </c>
      <c r="C294" s="21">
        <v>0</v>
      </c>
      <c r="D294" s="21">
        <v>1822506.05</v>
      </c>
      <c r="E294" s="21">
        <v>154836.86</v>
      </c>
      <c r="F294" s="11">
        <f t="shared" si="6"/>
        <v>0.08495821454200385</v>
      </c>
    </row>
    <row r="295" spans="1:6" ht="15.75">
      <c r="A295" s="15" t="s">
        <v>36</v>
      </c>
      <c r="B295" s="16">
        <f>SUM(B296:B299)</f>
        <v>176875223</v>
      </c>
      <c r="C295" s="16">
        <f>SUM(C296:C299)</f>
        <v>0</v>
      </c>
      <c r="D295" s="16">
        <f>SUM(D296:D299)</f>
        <v>176875223</v>
      </c>
      <c r="E295" s="16">
        <f>SUM(E296:E299)</f>
        <v>180344256.85</v>
      </c>
      <c r="F295" s="11">
        <f t="shared" si="6"/>
        <v>1.0196128874986634</v>
      </c>
    </row>
    <row r="296" spans="1:6" ht="15.75">
      <c r="A296" s="39" t="s">
        <v>40</v>
      </c>
      <c r="B296" s="21">
        <v>173920223</v>
      </c>
      <c r="C296" s="21">
        <v>0</v>
      </c>
      <c r="D296" s="21">
        <v>173920223</v>
      </c>
      <c r="E296" s="21">
        <v>177571493.44</v>
      </c>
      <c r="F296" s="11">
        <f t="shared" si="6"/>
        <v>1.0209939383529885</v>
      </c>
    </row>
    <row r="297" spans="1:6" ht="15.75">
      <c r="A297" s="39" t="s">
        <v>41</v>
      </c>
      <c r="B297" s="21">
        <v>2955000</v>
      </c>
      <c r="C297" s="21">
        <v>0</v>
      </c>
      <c r="D297" s="21">
        <v>2955000</v>
      </c>
      <c r="E297" s="21">
        <v>2770000</v>
      </c>
      <c r="F297" s="11">
        <f t="shared" si="6"/>
        <v>0.937394247038917</v>
      </c>
    </row>
    <row r="298" spans="1:6" ht="15.75">
      <c r="A298" s="39" t="s">
        <v>42</v>
      </c>
      <c r="B298" s="21">
        <v>0</v>
      </c>
      <c r="C298" s="21">
        <v>0</v>
      </c>
      <c r="D298" s="21">
        <v>0</v>
      </c>
      <c r="E298" s="21">
        <v>2763.41</v>
      </c>
      <c r="F298" s="11"/>
    </row>
    <row r="299" spans="1:6" ht="15.75">
      <c r="A299" s="39" t="s">
        <v>43</v>
      </c>
      <c r="B299" s="21">
        <v>0</v>
      </c>
      <c r="C299" s="21">
        <v>0</v>
      </c>
      <c r="D299" s="21">
        <v>0</v>
      </c>
      <c r="E299" s="21">
        <v>0</v>
      </c>
      <c r="F299" s="11"/>
    </row>
    <row r="300" spans="1:6" ht="15.75">
      <c r="A300" s="15" t="s">
        <v>16</v>
      </c>
      <c r="B300" s="16">
        <f>SUM(B301:B302)</f>
        <v>520000</v>
      </c>
      <c r="C300" s="16">
        <f>SUM(C301:C302)</f>
        <v>0</v>
      </c>
      <c r="D300" s="16">
        <f>SUM(D301:D302)</f>
        <v>520000</v>
      </c>
      <c r="E300" s="16">
        <f>SUM(E301:E302)</f>
        <v>295178.26</v>
      </c>
      <c r="F300" s="11">
        <f t="shared" si="6"/>
        <v>0.5676505000000001</v>
      </c>
    </row>
    <row r="301" spans="1:6" ht="15.75">
      <c r="A301" s="25" t="s">
        <v>44</v>
      </c>
      <c r="B301" s="21">
        <v>520000</v>
      </c>
      <c r="C301" s="21">
        <v>0</v>
      </c>
      <c r="D301" s="21">
        <v>520000</v>
      </c>
      <c r="E301" s="21">
        <v>293178.26</v>
      </c>
      <c r="F301" s="11">
        <f t="shared" si="6"/>
        <v>0.5638043461538462</v>
      </c>
    </row>
    <row r="302" spans="1:6" ht="15.75">
      <c r="A302" s="25" t="s">
        <v>45</v>
      </c>
      <c r="B302" s="21">
        <v>0</v>
      </c>
      <c r="C302" s="21">
        <v>0</v>
      </c>
      <c r="D302" s="21">
        <v>0</v>
      </c>
      <c r="E302" s="21">
        <v>2000</v>
      </c>
      <c r="F302" s="11"/>
    </row>
    <row r="303" spans="1:6" ht="15.75">
      <c r="A303" s="15" t="s">
        <v>48</v>
      </c>
      <c r="B303" s="16">
        <f>SUM(B304:B305)</f>
        <v>1635000</v>
      </c>
      <c r="C303" s="16">
        <f>SUM(C304:C305)</f>
        <v>0</v>
      </c>
      <c r="D303" s="16">
        <f>SUM(D304:D305)</f>
        <v>1635000</v>
      </c>
      <c r="E303" s="16">
        <f>SUM(E304:E305)</f>
        <v>1335000</v>
      </c>
      <c r="F303" s="11">
        <f>E303/D303</f>
        <v>0.8165137614678899</v>
      </c>
    </row>
    <row r="304" spans="1:6" ht="15.75">
      <c r="A304" s="25" t="s">
        <v>49</v>
      </c>
      <c r="B304" s="21">
        <v>1335000</v>
      </c>
      <c r="C304" s="21">
        <v>0</v>
      </c>
      <c r="D304" s="21">
        <v>1335000</v>
      </c>
      <c r="E304" s="21">
        <v>1335000</v>
      </c>
      <c r="F304" s="11">
        <f>E304/D304</f>
        <v>1</v>
      </c>
    </row>
    <row r="305" spans="1:6" ht="15.75">
      <c r="A305" s="25" t="s">
        <v>50</v>
      </c>
      <c r="B305" s="21">
        <v>300000</v>
      </c>
      <c r="C305" s="21">
        <v>0</v>
      </c>
      <c r="D305" s="21">
        <v>300000</v>
      </c>
      <c r="E305" s="21">
        <v>0</v>
      </c>
      <c r="F305" s="11">
        <f>E305/D305</f>
        <v>0</v>
      </c>
    </row>
    <row r="306" spans="1:6" ht="15.75">
      <c r="A306" s="15" t="s">
        <v>21</v>
      </c>
      <c r="B306" s="16">
        <f>SUM(B307:B307)</f>
        <v>243461.6</v>
      </c>
      <c r="C306" s="16">
        <f>SUM(C307:C307)</f>
        <v>0</v>
      </c>
      <c r="D306" s="16">
        <f>SUM(D307:D307)</f>
        <v>243461.6</v>
      </c>
      <c r="E306" s="16">
        <f>SUM(E307:E307)</f>
        <v>100440.39</v>
      </c>
      <c r="F306" s="11">
        <f>E306/D306</f>
        <v>0.4125512606505502</v>
      </c>
    </row>
    <row r="307" spans="1:6" ht="15.75">
      <c r="A307" s="25" t="s">
        <v>51</v>
      </c>
      <c r="B307" s="21">
        <v>243461.6</v>
      </c>
      <c r="C307" s="21">
        <v>0</v>
      </c>
      <c r="D307" s="21">
        <v>243461.6</v>
      </c>
      <c r="E307" s="21">
        <v>100440.39</v>
      </c>
      <c r="F307" s="11">
        <f>E307/D307</f>
        <v>0.4125512606505502</v>
      </c>
    </row>
    <row r="308" spans="1:6" ht="15.75">
      <c r="A308" s="15" t="s">
        <v>52</v>
      </c>
      <c r="B308" s="16">
        <f>SUM(B309:B309)</f>
        <v>0</v>
      </c>
      <c r="C308" s="16">
        <f>SUM(C309:C309)</f>
        <v>0</v>
      </c>
      <c r="D308" s="16">
        <f>SUM(D309:D309)</f>
        <v>0</v>
      </c>
      <c r="E308" s="16">
        <f>SUM(E309:E309)</f>
        <v>22743710.09</v>
      </c>
      <c r="F308" s="11"/>
    </row>
    <row r="309" spans="1:6" ht="15.75">
      <c r="A309" s="25" t="s">
        <v>53</v>
      </c>
      <c r="B309" s="21">
        <v>0</v>
      </c>
      <c r="C309" s="21">
        <v>0</v>
      </c>
      <c r="D309" s="21">
        <v>0</v>
      </c>
      <c r="E309" s="21">
        <v>22743710.09</v>
      </c>
      <c r="F309" s="11"/>
    </row>
    <row r="310" spans="1:6" ht="15.75">
      <c r="A310" s="23" t="s">
        <v>13</v>
      </c>
      <c r="B310" s="24">
        <f>B289+B295+B300+B308+B303+B306</f>
        <v>239454775.79999998</v>
      </c>
      <c r="C310" s="24">
        <f>C289+C295+C300+C308+C303+C306</f>
        <v>0</v>
      </c>
      <c r="D310" s="24">
        <f>D289+D295+D300+D308+D303+D306</f>
        <v>239454775.79999998</v>
      </c>
      <c r="E310" s="24">
        <f>E289+E295+E300+E308+E303+E306</f>
        <v>206705889.62999997</v>
      </c>
      <c r="F310" s="20">
        <f>E310/D310</f>
        <v>0.8632356107302996</v>
      </c>
    </row>
    <row r="311" spans="1:6" s="8" customFormat="1" ht="21.75" customHeight="1">
      <c r="A311" s="6" t="s">
        <v>72</v>
      </c>
      <c r="B311" s="26"/>
      <c r="C311" s="26"/>
      <c r="D311" s="26"/>
      <c r="E311" s="26"/>
      <c r="F311" s="27"/>
    </row>
    <row r="312" spans="1:6" ht="15.75">
      <c r="A312" s="9" t="s">
        <v>7</v>
      </c>
      <c r="B312" s="16">
        <f>SUM(B313:B314)</f>
        <v>70679.39</v>
      </c>
      <c r="C312" s="16">
        <f>SUM(C313:C314)</f>
        <v>0</v>
      </c>
      <c r="D312" s="16">
        <f>SUM(D313:D314)</f>
        <v>70679.39</v>
      </c>
      <c r="E312" s="16">
        <f>SUM(E313:E314)</f>
        <v>2549.04</v>
      </c>
      <c r="F312" s="11">
        <f>E312/D312</f>
        <v>0.036064827384616645</v>
      </c>
    </row>
    <row r="313" spans="1:6" ht="15.75">
      <c r="A313" s="22" t="s">
        <v>9</v>
      </c>
      <c r="B313" s="21">
        <v>64679.39</v>
      </c>
      <c r="C313" s="21">
        <v>0</v>
      </c>
      <c r="D313" s="21">
        <v>64679.39</v>
      </c>
      <c r="E313" s="21">
        <v>0</v>
      </c>
      <c r="F313" s="11">
        <f>E313/D313</f>
        <v>0</v>
      </c>
    </row>
    <row r="314" spans="1:6" ht="15.75">
      <c r="A314" s="22" t="s">
        <v>10</v>
      </c>
      <c r="B314" s="21">
        <v>6000</v>
      </c>
      <c r="C314" s="21">
        <v>0</v>
      </c>
      <c r="D314" s="21">
        <v>6000</v>
      </c>
      <c r="E314" s="21">
        <v>2549.04</v>
      </c>
      <c r="F314" s="11">
        <f>E314/D314</f>
        <v>0.42484</v>
      </c>
    </row>
    <row r="315" spans="1:6" ht="15.75">
      <c r="A315" s="23" t="s">
        <v>13</v>
      </c>
      <c r="B315" s="24">
        <f>SUM(B312)</f>
        <v>70679.39</v>
      </c>
      <c r="C315" s="24">
        <f>SUM(C312)</f>
        <v>0</v>
      </c>
      <c r="D315" s="24">
        <f>SUM(D312)</f>
        <v>70679.39</v>
      </c>
      <c r="E315" s="24">
        <f>SUM(E312)</f>
        <v>2549.04</v>
      </c>
      <c r="F315" s="20">
        <f>E315/D315</f>
        <v>0.036064827384616645</v>
      </c>
    </row>
    <row r="316" spans="1:6" s="8" customFormat="1" ht="21.75" customHeight="1">
      <c r="A316" s="42" t="s">
        <v>73</v>
      </c>
      <c r="B316" s="43"/>
      <c r="C316" s="43"/>
      <c r="D316" s="43"/>
      <c r="E316" s="43"/>
      <c r="F316" s="27"/>
    </row>
    <row r="317" spans="1:6" s="45" customFormat="1" ht="15.75">
      <c r="A317" s="44" t="s">
        <v>7</v>
      </c>
      <c r="B317" s="16">
        <f>SUM(B318:B318)</f>
        <v>0</v>
      </c>
      <c r="C317" s="16">
        <f>SUM(C318:C318)</f>
        <v>0</v>
      </c>
      <c r="D317" s="16">
        <f>SUM(D318:D318)</f>
        <v>0</v>
      </c>
      <c r="E317" s="16">
        <f>SUM(E318:E318)</f>
        <v>438.15</v>
      </c>
      <c r="F317" s="11"/>
    </row>
    <row r="318" spans="1:6" ht="15.75">
      <c r="A318" s="22" t="s">
        <v>10</v>
      </c>
      <c r="B318" s="21">
        <v>0</v>
      </c>
      <c r="C318" s="21">
        <v>0</v>
      </c>
      <c r="D318" s="21">
        <v>0</v>
      </c>
      <c r="E318" s="21">
        <v>438.15</v>
      </c>
      <c r="F318" s="11"/>
    </row>
    <row r="319" spans="1:6" s="45" customFormat="1" ht="15.75">
      <c r="A319" s="44" t="s">
        <v>16</v>
      </c>
      <c r="B319" s="16">
        <f>SUM(B320:B320)</f>
        <v>0</v>
      </c>
      <c r="C319" s="16">
        <f>SUM(C320:C320)</f>
        <v>0</v>
      </c>
      <c r="D319" s="16">
        <f>SUM(D320:D320)</f>
        <v>0</v>
      </c>
      <c r="E319" s="16">
        <f>SUM(E320:E320)</f>
        <v>1314.29</v>
      </c>
      <c r="F319" s="11"/>
    </row>
    <row r="320" spans="1:6" ht="15.75">
      <c r="A320" s="22" t="s">
        <v>17</v>
      </c>
      <c r="B320" s="21">
        <v>0</v>
      </c>
      <c r="C320" s="21">
        <v>0</v>
      </c>
      <c r="D320" s="21">
        <v>0</v>
      </c>
      <c r="E320" s="21">
        <v>1314.29</v>
      </c>
      <c r="F320" s="11"/>
    </row>
    <row r="321" spans="1:6" ht="15.75">
      <c r="A321" s="23" t="s">
        <v>13</v>
      </c>
      <c r="B321" s="32">
        <f>B317+B319</f>
        <v>0</v>
      </c>
      <c r="C321" s="32">
        <f>C317+C319</f>
        <v>0</v>
      </c>
      <c r="D321" s="32">
        <f>D317+D319</f>
        <v>0</v>
      </c>
      <c r="E321" s="32">
        <f>E317+E319</f>
        <v>1752.44</v>
      </c>
      <c r="F321" s="20"/>
    </row>
    <row r="322" spans="1:6" s="5" customFormat="1" ht="31.5">
      <c r="A322" s="2" t="s">
        <v>4</v>
      </c>
      <c r="B322" s="3" t="s">
        <v>0</v>
      </c>
      <c r="C322" s="3" t="s">
        <v>1</v>
      </c>
      <c r="D322" s="3" t="s">
        <v>2</v>
      </c>
      <c r="E322" s="3" t="s">
        <v>3</v>
      </c>
      <c r="F322" s="4" t="s">
        <v>5</v>
      </c>
    </row>
    <row r="323" spans="1:6" s="8" customFormat="1" ht="21.75" customHeight="1">
      <c r="A323" s="42" t="s">
        <v>74</v>
      </c>
      <c r="B323" s="43"/>
      <c r="C323" s="43"/>
      <c r="D323" s="43"/>
      <c r="E323" s="43"/>
      <c r="F323" s="27"/>
    </row>
    <row r="324" spans="1:6" ht="15.75">
      <c r="A324" s="15" t="s">
        <v>7</v>
      </c>
      <c r="B324" s="16">
        <f>SUM(B325:B327)</f>
        <v>0</v>
      </c>
      <c r="C324" s="16">
        <f>SUM(C325:C327)</f>
        <v>0</v>
      </c>
      <c r="D324" s="16">
        <f>SUM(D325:D327)</f>
        <v>0</v>
      </c>
      <c r="E324" s="16">
        <f>SUM(E325:E327)</f>
        <v>7906.23</v>
      </c>
      <c r="F324" s="11"/>
    </row>
    <row r="325" spans="1:6" ht="15.75">
      <c r="A325" s="22" t="s">
        <v>9</v>
      </c>
      <c r="B325" s="21">
        <v>0</v>
      </c>
      <c r="C325" s="21">
        <v>0</v>
      </c>
      <c r="D325" s="21">
        <v>0</v>
      </c>
      <c r="E325" s="21">
        <v>5524.73</v>
      </c>
      <c r="F325" s="11"/>
    </row>
    <row r="326" spans="1:6" ht="15.75">
      <c r="A326" s="22" t="s">
        <v>11</v>
      </c>
      <c r="B326" s="21">
        <v>0</v>
      </c>
      <c r="C326" s="21">
        <v>0</v>
      </c>
      <c r="D326" s="21">
        <v>0</v>
      </c>
      <c r="E326" s="21">
        <v>180.55</v>
      </c>
      <c r="F326" s="11"/>
    </row>
    <row r="327" spans="1:6" ht="15.75">
      <c r="A327" s="22" t="s">
        <v>12</v>
      </c>
      <c r="B327" s="21">
        <v>0</v>
      </c>
      <c r="C327" s="21">
        <v>0</v>
      </c>
      <c r="D327" s="21">
        <v>0</v>
      </c>
      <c r="E327" s="21">
        <v>2200.95</v>
      </c>
      <c r="F327" s="11"/>
    </row>
    <row r="328" spans="1:6" ht="15.75">
      <c r="A328" s="15" t="s">
        <v>36</v>
      </c>
      <c r="B328" s="16">
        <f>SUM(B329)</f>
        <v>450000</v>
      </c>
      <c r="C328" s="16">
        <f>SUM(C329)</f>
        <v>0</v>
      </c>
      <c r="D328" s="16">
        <f>SUM(D329)</f>
        <v>450000</v>
      </c>
      <c r="E328" s="16">
        <f>SUM(E329)</f>
        <v>450000</v>
      </c>
      <c r="F328" s="11">
        <f>E328/D328</f>
        <v>1</v>
      </c>
    </row>
    <row r="329" spans="1:6" ht="15.75">
      <c r="A329" s="39" t="s">
        <v>39</v>
      </c>
      <c r="B329" s="21">
        <v>450000</v>
      </c>
      <c r="C329" s="21">
        <v>0</v>
      </c>
      <c r="D329" s="21">
        <v>450000</v>
      </c>
      <c r="E329" s="21">
        <v>450000</v>
      </c>
      <c r="F329" s="11">
        <f>E329/D329</f>
        <v>1</v>
      </c>
    </row>
    <row r="330" spans="1:6" s="45" customFormat="1" ht="15.75">
      <c r="A330" s="44" t="s">
        <v>16</v>
      </c>
      <c r="B330" s="16">
        <f>SUM(B331)</f>
        <v>0</v>
      </c>
      <c r="C330" s="16">
        <f>SUM(C331)</f>
        <v>0</v>
      </c>
      <c r="D330" s="16">
        <f>SUM(D331)</f>
        <v>0</v>
      </c>
      <c r="E330" s="16">
        <f>SUM(E331)</f>
        <v>74069.58</v>
      </c>
      <c r="F330" s="11"/>
    </row>
    <row r="331" spans="1:6" ht="15.75">
      <c r="A331" s="22" t="s">
        <v>17</v>
      </c>
      <c r="B331" s="21">
        <v>0</v>
      </c>
      <c r="C331" s="21">
        <v>0</v>
      </c>
      <c r="D331" s="21">
        <v>0</v>
      </c>
      <c r="E331" s="21">
        <v>74069.58</v>
      </c>
      <c r="F331" s="11"/>
    </row>
    <row r="332" spans="1:6" ht="15.75">
      <c r="A332" s="23" t="s">
        <v>13</v>
      </c>
      <c r="B332" s="32">
        <f>B324+B328+B330</f>
        <v>450000</v>
      </c>
      <c r="C332" s="32">
        <f>C324+C328+C330</f>
        <v>0</v>
      </c>
      <c r="D332" s="32">
        <f>D324+D328+D330</f>
        <v>450000</v>
      </c>
      <c r="E332" s="32">
        <f>E324+E328+E330</f>
        <v>531975.8099999999</v>
      </c>
      <c r="F332" s="20">
        <f>E332/D332</f>
        <v>1.1821684666666665</v>
      </c>
    </row>
    <row r="333" spans="1:6" s="8" customFormat="1" ht="21.75" customHeight="1">
      <c r="A333" s="42" t="s">
        <v>82</v>
      </c>
      <c r="B333" s="43"/>
      <c r="C333" s="43"/>
      <c r="D333" s="43"/>
      <c r="E333" s="43"/>
      <c r="F333" s="27"/>
    </row>
    <row r="334" spans="1:6" ht="15.75">
      <c r="A334" s="15" t="s">
        <v>7</v>
      </c>
      <c r="B334" s="16">
        <f>SUM(B335:B336)</f>
        <v>0</v>
      </c>
      <c r="C334" s="16">
        <f>SUM(C335:C336)</f>
        <v>0</v>
      </c>
      <c r="D334" s="16">
        <f>SUM(D335:D336)</f>
        <v>0</v>
      </c>
      <c r="E334" s="16">
        <f>SUM(E335:E336)</f>
        <v>22727.89</v>
      </c>
      <c r="F334" s="11"/>
    </row>
    <row r="335" spans="1:6" ht="15.75">
      <c r="A335" s="22" t="s">
        <v>9</v>
      </c>
      <c r="B335" s="21">
        <v>0</v>
      </c>
      <c r="C335" s="21">
        <v>0</v>
      </c>
      <c r="D335" s="21">
        <v>0</v>
      </c>
      <c r="E335" s="21">
        <v>22707.91</v>
      </c>
      <c r="F335" s="11"/>
    </row>
    <row r="336" spans="1:6" ht="15.75">
      <c r="A336" s="22" t="s">
        <v>11</v>
      </c>
      <c r="B336" s="21">
        <v>0</v>
      </c>
      <c r="C336" s="21">
        <v>0</v>
      </c>
      <c r="D336" s="21">
        <v>0</v>
      </c>
      <c r="E336" s="21">
        <v>19.98</v>
      </c>
      <c r="F336" s="11"/>
    </row>
    <row r="337" spans="1:6" ht="15.75">
      <c r="A337" s="44" t="s">
        <v>16</v>
      </c>
      <c r="B337" s="16">
        <f>SUM(B338)</f>
        <v>504144.22000000003</v>
      </c>
      <c r="C337" s="16">
        <f>SUM(C338)</f>
        <v>0</v>
      </c>
      <c r="D337" s="16">
        <f>SUM(D338)</f>
        <v>504144.22000000003</v>
      </c>
      <c r="E337" s="16">
        <f>SUM(E338)</f>
        <v>416663.95</v>
      </c>
      <c r="F337" s="11">
        <f>E337/D337</f>
        <v>0.8264776892612197</v>
      </c>
    </row>
    <row r="338" spans="1:6" s="45" customFormat="1" ht="15.75">
      <c r="A338" s="22" t="s">
        <v>17</v>
      </c>
      <c r="B338" s="21">
        <v>504144.22000000003</v>
      </c>
      <c r="C338" s="21">
        <v>0</v>
      </c>
      <c r="D338" s="21">
        <v>504144.22000000003</v>
      </c>
      <c r="E338" s="21">
        <v>416663.95</v>
      </c>
      <c r="F338" s="11">
        <f>E338/D338</f>
        <v>0.8264776892612197</v>
      </c>
    </row>
    <row r="339" spans="1:6" ht="15.75">
      <c r="A339" s="23" t="s">
        <v>13</v>
      </c>
      <c r="B339" s="32">
        <f>B334+B337</f>
        <v>504144.22000000003</v>
      </c>
      <c r="C339" s="32">
        <f>C334+C337</f>
        <v>0</v>
      </c>
      <c r="D339" s="32">
        <f>D334+D337</f>
        <v>504144.22000000003</v>
      </c>
      <c r="E339" s="32">
        <f>E334+E337</f>
        <v>439391.84</v>
      </c>
      <c r="F339" s="20">
        <f>E339/D339</f>
        <v>0.8715598088181988</v>
      </c>
    </row>
    <row r="340" spans="1:6" s="8" customFormat="1" ht="21.75" customHeight="1">
      <c r="A340" s="42" t="s">
        <v>75</v>
      </c>
      <c r="B340" s="43"/>
      <c r="C340" s="43"/>
      <c r="D340" s="43"/>
      <c r="E340" s="43"/>
      <c r="F340" s="27"/>
    </row>
    <row r="341" spans="1:6" ht="15.75">
      <c r="A341" s="15" t="s">
        <v>36</v>
      </c>
      <c r="B341" s="46">
        <f>SUM(B342:B342)</f>
        <v>177755</v>
      </c>
      <c r="C341" s="46">
        <f>SUM(C342:C342)</f>
        <v>0</v>
      </c>
      <c r="D341" s="46">
        <f>SUM(D342:D342)</f>
        <v>177755</v>
      </c>
      <c r="E341" s="46">
        <f>SUM(E342:E342)</f>
        <v>177755</v>
      </c>
      <c r="F341" s="11">
        <f aca="true" t="shared" si="7" ref="F341:F349">E341/D341</f>
        <v>1</v>
      </c>
    </row>
    <row r="342" spans="1:6" ht="15.75">
      <c r="A342" s="39" t="s">
        <v>40</v>
      </c>
      <c r="B342" s="47">
        <v>177755</v>
      </c>
      <c r="C342" s="47">
        <v>0</v>
      </c>
      <c r="D342" s="47">
        <v>177755</v>
      </c>
      <c r="E342" s="48">
        <v>177755</v>
      </c>
      <c r="F342" s="11">
        <f t="shared" si="7"/>
        <v>1</v>
      </c>
    </row>
    <row r="343" spans="1:6" ht="15.75">
      <c r="A343" s="23" t="s">
        <v>13</v>
      </c>
      <c r="B343" s="32">
        <f>SUM(B341)</f>
        <v>177755</v>
      </c>
      <c r="C343" s="32">
        <f>SUM(C341)</f>
        <v>0</v>
      </c>
      <c r="D343" s="32">
        <f>SUM(D341)</f>
        <v>177755</v>
      </c>
      <c r="E343" s="32">
        <f>SUM(E341)</f>
        <v>177755</v>
      </c>
      <c r="F343" s="20">
        <f t="shared" si="7"/>
        <v>1</v>
      </c>
    </row>
    <row r="344" spans="1:6" s="8" customFormat="1" ht="21.75" customHeight="1">
      <c r="A344" s="30" t="s">
        <v>76</v>
      </c>
      <c r="B344" s="49"/>
      <c r="C344" s="26"/>
      <c r="D344" s="26"/>
      <c r="E344" s="26"/>
      <c r="F344" s="27"/>
    </row>
    <row r="345" spans="1:6" ht="15.75">
      <c r="A345" s="15" t="s">
        <v>21</v>
      </c>
      <c r="B345" s="16">
        <f>SUM(B346:B346)</f>
        <v>20584302.79</v>
      </c>
      <c r="C345" s="16">
        <f>SUM(C346:C346)</f>
        <v>2744225.97</v>
      </c>
      <c r="D345" s="16">
        <f>SUM(D346:D346)</f>
        <v>23328528.76</v>
      </c>
      <c r="E345" s="16">
        <f>SUM(E346:E346)</f>
        <v>0</v>
      </c>
      <c r="F345" s="11">
        <f t="shared" si="7"/>
        <v>0</v>
      </c>
    </row>
    <row r="346" spans="1:6" ht="15.75">
      <c r="A346" s="25" t="s">
        <v>77</v>
      </c>
      <c r="B346" s="21">
        <v>20584302.79</v>
      </c>
      <c r="C346" s="21">
        <v>2744225.97</v>
      </c>
      <c r="D346" s="21">
        <v>23328528.76</v>
      </c>
      <c r="E346" s="21">
        <v>0</v>
      </c>
      <c r="F346" s="11">
        <f t="shared" si="7"/>
        <v>0</v>
      </c>
    </row>
    <row r="347" spans="1:6" ht="15.75">
      <c r="A347" s="23" t="s">
        <v>13</v>
      </c>
      <c r="B347" s="32">
        <f>B345</f>
        <v>20584302.79</v>
      </c>
      <c r="C347" s="32">
        <f>C345</f>
        <v>2744225.97</v>
      </c>
      <c r="D347" s="32">
        <f>D345</f>
        <v>23328528.76</v>
      </c>
      <c r="E347" s="32">
        <f>E345</f>
        <v>0</v>
      </c>
      <c r="F347" s="20">
        <f t="shared" si="7"/>
        <v>0</v>
      </c>
    </row>
    <row r="348" spans="1:6" ht="15.75">
      <c r="A348" s="15"/>
      <c r="B348" s="16"/>
      <c r="C348" s="16"/>
      <c r="D348" s="16"/>
      <c r="E348" s="16"/>
      <c r="F348" s="11"/>
    </row>
    <row r="349" spans="1:6" ht="30" customHeight="1">
      <c r="A349" s="50" t="s">
        <v>13</v>
      </c>
      <c r="B349" s="51">
        <f>B12+B21+B42+B53+B62+B70+B79+B85+B96++B100+B187+B105+B113+B123+B130+B139+B147+B156+B165+B174+B183+B194+B202+B310+B232+B240+B30+B236+B252+B256+B266+B277+B283+B287+B315+B321+B332+B339+B343+B347</f>
        <v>344488437.37</v>
      </c>
      <c r="C349" s="51">
        <f>C12+C21+C42+C53+C62+C70+C79+C85+C96++C100+C187+C105+C113+C123+C130+C139+C147+C156+C165+C174+C183+C194+C202+C310+C232+C240+C30+C236+C252+C256+C266+C277+C283+C287+C315+C321+C332+C339+C343+C347</f>
        <v>4042693.97</v>
      </c>
      <c r="D349" s="51">
        <f>D12+D21+D42+D53+D62+D70+D79+D85+D96++D100+D187+D105+D113+D123+D130+D139+D147+D156+D165+D174+D183+D194+D202+D310+D232+D240+D30+D236+D252+D256+D266+D277+D283+D287+D315+D321+D332+D339+D343+D347</f>
        <v>348531131.34</v>
      </c>
      <c r="E349" s="51">
        <f>E12+E21+E42+E53+E62+E70+E79+E85+E96++E100+E187+E105+E113+E123+E130+E139+E147+E156+E165+E174+E183+E194+E202+E310+E232+E240+E30+E236+E252+E256+E266+E277+E283+E287+E315+E321+E332+E339+E343+E347</f>
        <v>343937555.6803048</v>
      </c>
      <c r="F349" s="52">
        <f t="shared" si="7"/>
        <v>0.9868201854966752</v>
      </c>
    </row>
    <row r="350" spans="1:6" ht="15.75">
      <c r="A350" s="53"/>
      <c r="B350" s="54"/>
      <c r="C350" s="54"/>
      <c r="D350" s="54"/>
      <c r="E350" s="55"/>
      <c r="F350" s="56"/>
    </row>
    <row r="351" spans="1:6" ht="15.75">
      <c r="A351" s="53"/>
      <c r="B351" s="54"/>
      <c r="C351" s="54"/>
      <c r="D351" s="54"/>
      <c r="E351" s="57"/>
      <c r="F351" s="56"/>
    </row>
    <row r="352" spans="1:6" ht="15.75">
      <c r="A352" s="53" t="s">
        <v>94</v>
      </c>
      <c r="B352" s="54"/>
      <c r="C352" s="54"/>
      <c r="D352" s="54"/>
      <c r="E352" s="58"/>
      <c r="F352" s="56"/>
    </row>
    <row r="353" spans="1:6" ht="15.75">
      <c r="A353" s="53" t="s">
        <v>78</v>
      </c>
      <c r="B353" s="54"/>
      <c r="C353" s="59"/>
      <c r="D353" s="54"/>
      <c r="E353" s="58"/>
      <c r="F353" s="56"/>
    </row>
    <row r="354" ht="20.25" customHeight="1">
      <c r="A354" s="1" t="s">
        <v>97</v>
      </c>
    </row>
    <row r="355" ht="15.75">
      <c r="E355" s="60"/>
    </row>
  </sheetData>
  <sheetProtection/>
  <mergeCells count="4">
    <mergeCell ref="A1:F1"/>
    <mergeCell ref="A188:B188"/>
    <mergeCell ref="A204:F204"/>
    <mergeCell ref="A184:B184"/>
  </mergeCells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upm</cp:lastModifiedBy>
  <cp:lastPrinted>2014-05-20T08:46:56Z</cp:lastPrinted>
  <dcterms:modified xsi:type="dcterms:W3CDTF">2018-01-17T10:15:31Z</dcterms:modified>
  <cp:category/>
  <cp:version/>
  <cp:contentType/>
  <cp:contentStatus/>
</cp:coreProperties>
</file>