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4140" activeTab="0"/>
  </bookViews>
  <sheets>
    <sheet name="CUADRO 12 (2015)" sheetId="1" r:id="rId1"/>
  </sheets>
  <definedNames>
    <definedName name="_xlnm.Print_Area" localSheetId="0">'CUADRO 12 (2015)'!$A$1:$J$37</definedName>
  </definedNames>
  <calcPr fullCalcOnLoad="1"/>
</workbook>
</file>

<file path=xl/sharedStrings.xml><?xml version="1.0" encoding="utf-8"?>
<sst xmlns="http://schemas.openxmlformats.org/spreadsheetml/2006/main" count="67" uniqueCount="66">
  <si>
    <t>FUNCIONARIOS</t>
  </si>
  <si>
    <t>LABORALES</t>
  </si>
  <si>
    <t>OTRO PERSONAL</t>
  </si>
  <si>
    <t>INCENTIVOS AL RENDIMIENTO</t>
  </si>
  <si>
    <t>ARRENDAMIENTOS Y CANONES</t>
  </si>
  <si>
    <t>DE PRESTAMOS DEL INTERIOR</t>
  </si>
  <si>
    <t>DEPOSITOS,FIANZAS Y OTROS</t>
  </si>
  <si>
    <t>NVERSIONES REALES</t>
  </si>
  <si>
    <t>AL EXTERIOR</t>
  </si>
  <si>
    <t xml:space="preserve">ART. </t>
  </si>
  <si>
    <t>DENOMINACIONES</t>
  </si>
  <si>
    <t>CRÉDITO
 INICIAL</t>
  </si>
  <si>
    <t>MODIFICACIONES
 DE 
CREDITO</t>
  </si>
  <si>
    <t>CRÉDITO 
TOTAL</t>
  </si>
  <si>
    <t>OBLIGACIONES
 RECONOCIDAS
NETAS</t>
  </si>
  <si>
    <t xml:space="preserve">PAGOS 
NETOS </t>
  </si>
  <si>
    <t>PENDIENTES
 DE 
PAGO</t>
  </si>
  <si>
    <t>CRÉDITOS DISPONIBLES</t>
  </si>
  <si>
    <t>GRADO 
DE 
EJECUCIÓN %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</si>
  <si>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</si>
  <si>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</si>
  <si>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</si>
  <si>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</si>
  <si>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</si>
  <si>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</si>
  <si>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</si>
  <si>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</si>
  <si>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</si>
  <si>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31</t>
  </si>
  <si>
    <t>34</t>
  </si>
  <si>
    <t>35</t>
  </si>
  <si>
    <t>48</t>
  </si>
  <si>
    <t xml:space="preserve">6 </t>
  </si>
  <si>
    <t>62</t>
  </si>
  <si>
    <t>63</t>
  </si>
  <si>
    <t>64</t>
  </si>
  <si>
    <t>78</t>
  </si>
  <si>
    <t>79</t>
  </si>
  <si>
    <t>83</t>
  </si>
  <si>
    <t>91</t>
  </si>
  <si>
    <t>TOTAL CAPÍTULO I</t>
  </si>
  <si>
    <t>TOTAL CAPÍTULO II</t>
  </si>
  <si>
    <t>TOTAL CAPÍTULO III</t>
  </si>
  <si>
    <t>TOTAL CAPÍTULO IV</t>
  </si>
  <si>
    <t>OPERACIONES CORRIENTES</t>
  </si>
  <si>
    <t>TOTAL CAPÍTULO VI</t>
  </si>
  <si>
    <t>TOTAL CAPÍTULO VII</t>
  </si>
  <si>
    <t>OPERACIONES DE CAPITAL</t>
  </si>
  <si>
    <t>OPERACIONES NO FINANCIERAS</t>
  </si>
  <si>
    <t>TOTAL CAPÍTULO VIII</t>
  </si>
  <si>
    <t>TOTAL CAPÍTULO IX</t>
  </si>
  <si>
    <t>OPERACIONES FINANCIERAS</t>
  </si>
  <si>
    <t>TOTAL ESTADO DE GASTOS</t>
  </si>
  <si>
    <t>CUOTAS, PRESTACIONES Y GASTOS SOCIALES</t>
  </si>
  <si>
    <t>REPARACIONES, MANTENIMIENTOS Y CONSERVACIÓN</t>
  </si>
  <si>
    <t>MATERIAL, SUMINISTROS Y OTROS</t>
  </si>
  <si>
    <t>INDEMNIZACIONES POR RAZÓN DE SERVICIO</t>
  </si>
  <si>
    <t>INTERESES DE DEMORA Y OTROS GASTOS FINANCIEROS</t>
  </si>
  <si>
    <t>A FAMILIAS E INSTITUCIONES SIN FINES DE LUCRO</t>
  </si>
  <si>
    <t xml:space="preserve">INVERSIÓN NUEVA ASOCIADA AL FUNCION. OPER. DE LOS SERVICIOS </t>
  </si>
  <si>
    <t>INVERSIÓN DE REPOSICIÓN ASOCIADA AL FUNCION. OPER. DE LOS SERVICIOS</t>
  </si>
  <si>
    <t>GASTOS DE INVERSIÓN DE CARÁCTER INMATERIAL</t>
  </si>
  <si>
    <t>CONCESIÓN DE PRESTAMOS FUERA DEL SECTOR PÚBLICO</t>
  </si>
  <si>
    <t xml:space="preserve">AMORTIZACIÓN DE PRESTAMOS DEL INTERIOR </t>
  </si>
  <si>
    <t>ADQUISICIÓN DE ACCIONES FUERA DEL SECTOR PÚBLICO</t>
  </si>
  <si>
    <t>Cuadro 12. Resumen de la liquidación del estado de gastos a 31/12/2015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</si>
</sst>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%"/>
  </numFmts>
  <fonts count="49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NumberFormat="1" applyFill="1" applyBorder="1" applyAlignment="1" applyProtection="1">
      <alignment/>
      <protection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left" vertical="center"/>
    </xf>
    <xf numFmtId="0" fontId="9" fillId="12" borderId="12" xfId="0" applyFont="1" applyFill="1" applyBorder="1" applyAlignment="1">
      <alignment vertical="center"/>
    </xf>
    <xf numFmtId="4" fontId="10" fillId="12" borderId="12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12" borderId="0" xfId="0" applyNumberFormat="1" applyFont="1" applyFill="1" applyBorder="1" applyAlignment="1" applyProtection="1">
      <alignment vertical="center"/>
      <protection/>
    </xf>
    <xf numFmtId="0" fontId="9" fillId="18" borderId="11" xfId="0" applyFont="1" applyFill="1" applyBorder="1" applyAlignment="1">
      <alignment horizontal="left" vertical="center"/>
    </xf>
    <xf numFmtId="0" fontId="9" fillId="18" borderId="12" xfId="0" applyFont="1" applyFill="1" applyBorder="1" applyAlignment="1">
      <alignment vertical="center"/>
    </xf>
    <xf numFmtId="4" fontId="10" fillId="18" borderId="12" xfId="0" applyNumberFormat="1" applyFont="1" applyFill="1" applyBorder="1" applyAlignment="1" applyProtection="1">
      <alignment vertical="center"/>
      <protection/>
    </xf>
    <xf numFmtId="10" fontId="10" fillId="18" borderId="13" xfId="0" applyNumberFormat="1" applyFont="1" applyFill="1" applyBorder="1" applyAlignment="1" applyProtection="1">
      <alignment vertical="center"/>
      <protection/>
    </xf>
    <xf numFmtId="0" fontId="10" fillId="18" borderId="0" xfId="0" applyNumberFormat="1" applyFont="1" applyFill="1" applyBorder="1" applyAlignment="1" applyProtection="1">
      <alignment vertical="center"/>
      <protection/>
    </xf>
    <xf numFmtId="0" fontId="9" fillId="34" borderId="11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vertical="center"/>
    </xf>
    <xf numFmtId="4" fontId="10" fillId="34" borderId="12" xfId="0" applyNumberFormat="1" applyFont="1" applyFill="1" applyBorder="1" applyAlignment="1" applyProtection="1">
      <alignment vertical="center"/>
      <protection/>
    </xf>
    <xf numFmtId="10" fontId="10" fillId="34" borderId="13" xfId="0" applyNumberFormat="1" applyFon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9" fillId="35" borderId="11" xfId="0" applyFont="1" applyFill="1" applyBorder="1" applyAlignment="1">
      <alignment horizontal="left" vertical="center"/>
    </xf>
    <xf numFmtId="0" fontId="9" fillId="35" borderId="12" xfId="0" applyFont="1" applyFill="1" applyBorder="1" applyAlignment="1">
      <alignment vertical="center"/>
    </xf>
    <xf numFmtId="4" fontId="10" fillId="6" borderId="12" xfId="0" applyNumberFormat="1" applyFont="1" applyFill="1" applyBorder="1" applyAlignment="1" applyProtection="1">
      <alignment vertical="center"/>
      <protection/>
    </xf>
    <xf numFmtId="10" fontId="10" fillId="6" borderId="13" xfId="0" applyNumberFormat="1" applyFont="1" applyFill="1" applyBorder="1" applyAlignment="1" applyProtection="1">
      <alignment vertical="center"/>
      <protection/>
    </xf>
    <xf numFmtId="0" fontId="10" fillId="6" borderId="0" xfId="0" applyNumberFormat="1" applyFont="1" applyFill="1" applyBorder="1" applyAlignment="1" applyProtection="1">
      <alignment vertical="center"/>
      <protection/>
    </xf>
    <xf numFmtId="4" fontId="7" fillId="6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 applyProtection="1">
      <alignment/>
      <protection/>
    </xf>
    <xf numFmtId="10" fontId="10" fillId="34" borderId="14" xfId="0" applyNumberFormat="1" applyFont="1" applyFill="1" applyBorder="1" applyAlignment="1" applyProtection="1">
      <alignment vertical="center"/>
      <protection/>
    </xf>
    <xf numFmtId="10" fontId="10" fillId="18" borderId="14" xfId="0" applyNumberFormat="1" applyFont="1" applyFill="1" applyBorder="1" applyAlignment="1" applyProtection="1">
      <alignment vertical="center"/>
      <protection/>
    </xf>
    <xf numFmtId="10" fontId="7" fillId="6" borderId="14" xfId="0" applyNumberFormat="1" applyFont="1" applyFill="1" applyBorder="1" applyAlignment="1">
      <alignment horizontal="center" vertical="center" wrapText="1"/>
    </xf>
    <xf numFmtId="10" fontId="10" fillId="12" borderId="15" xfId="0" applyNumberFormat="1" applyFont="1" applyFill="1" applyBorder="1" applyAlignment="1" applyProtection="1">
      <alignment vertical="center"/>
      <protection/>
    </xf>
    <xf numFmtId="10" fontId="10" fillId="12" borderId="16" xfId="0" applyNumberFormat="1" applyFont="1" applyFill="1" applyBorder="1" applyAlignment="1" applyProtection="1">
      <alignment vertical="center"/>
      <protection/>
    </xf>
    <xf numFmtId="4" fontId="4" fillId="33" borderId="17" xfId="0" applyNumberFormat="1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  <xf numFmtId="4" fontId="4" fillId="33" borderId="19" xfId="0" applyNumberFormat="1" applyFont="1" applyFill="1" applyBorder="1" applyAlignment="1">
      <alignment horizontal="right" vertical="center"/>
    </xf>
    <xf numFmtId="4" fontId="4" fillId="33" borderId="2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vertical="center"/>
    </xf>
    <xf numFmtId="0" fontId="9" fillId="12" borderId="25" xfId="0" applyFont="1" applyFill="1" applyBorder="1" applyAlignment="1">
      <alignment horizontal="left" vertical="center"/>
    </xf>
    <xf numFmtId="0" fontId="9" fillId="12" borderId="26" xfId="0" applyFont="1" applyFill="1" applyBorder="1" applyAlignment="1">
      <alignment vertical="center"/>
    </xf>
    <xf numFmtId="4" fontId="10" fillId="12" borderId="26" xfId="0" applyNumberFormat="1" applyFont="1" applyFill="1" applyBorder="1" applyAlignment="1" applyProtection="1">
      <alignment vertical="center"/>
      <protection/>
    </xf>
    <xf numFmtId="4" fontId="4" fillId="33" borderId="27" xfId="0" applyNumberFormat="1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vertical="center"/>
    </xf>
    <xf numFmtId="10" fontId="4" fillId="33" borderId="20" xfId="0" applyNumberFormat="1" applyFont="1" applyFill="1" applyBorder="1" applyAlignment="1">
      <alignment horizontal="right" vertical="center"/>
    </xf>
    <xf numFmtId="10" fontId="4" fillId="33" borderId="29" xfId="0" applyNumberFormat="1" applyFont="1" applyFill="1" applyBorder="1" applyAlignment="1">
      <alignment horizontal="right" vertical="center"/>
    </xf>
    <xf numFmtId="10" fontId="4" fillId="33" borderId="30" xfId="0" applyNumberFormat="1" applyFont="1" applyFill="1" applyBorder="1" applyAlignment="1">
      <alignment horizontal="right" vertical="center"/>
    </xf>
    <xf numFmtId="10" fontId="10" fillId="12" borderId="13" xfId="0" applyNumberFormat="1" applyFont="1" applyFill="1" applyBorder="1" applyAlignment="1" applyProtection="1">
      <alignment vertical="center"/>
      <protection/>
    </xf>
    <xf numFmtId="10" fontId="0" fillId="0" borderId="20" xfId="0" applyNumberFormat="1" applyFill="1" applyBorder="1" applyAlignment="1" applyProtection="1">
      <alignment/>
      <protection/>
    </xf>
    <xf numFmtId="10" fontId="0" fillId="0" borderId="27" xfId="0" applyNumberFormat="1" applyFill="1" applyBorder="1" applyAlignment="1" applyProtection="1">
      <alignment/>
      <protection/>
    </xf>
    <xf numFmtId="10" fontId="4" fillId="33" borderId="27" xfId="0" applyNumberFormat="1" applyFont="1" applyFill="1" applyBorder="1" applyAlignment="1">
      <alignment horizontal="right" vertical="center"/>
    </xf>
    <xf numFmtId="0" fontId="5" fillId="36" borderId="26" xfId="0" applyNumberFormat="1" applyFont="1" applyFill="1" applyBorder="1" applyAlignment="1" applyProtection="1">
      <alignment horizontal="center" vertical="center"/>
      <protection/>
    </xf>
    <xf numFmtId="0" fontId="6" fillId="36" borderId="26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7"/>
  <sheetViews>
    <sheetView tabSelected="1" zoomScalePageLayoutView="0" workbookViewId="0" topLeftCell="D1">
      <selection activeCell="E8" sqref="E8:E13"/>
    </sheetView>
  </sheetViews>
  <sheetFormatPr defaultColWidth="11.421875" defaultRowHeight="12.75"/>
  <cols>
    <col min="1" max="1" width="6.140625" style="0" customWidth="1"/>
    <col min="2" max="2" width="65.8515625" style="0" customWidth="1"/>
    <col min="3" max="7" width="16.140625" style="0" customWidth="1"/>
    <col min="8" max="8" width="15.00390625" style="0" customWidth="1"/>
    <col min="9" max="9" width="16.28125" style="28" customWidth="1"/>
  </cols>
  <sheetData>
    <row r="1" spans="1:10" ht="23.25" customHeight="1">
      <c r="A1" s="57" t="s">
        <v>65</v>
      </c>
      <c r="B1" s="58"/>
      <c r="C1" s="58"/>
      <c r="D1" s="58"/>
      <c r="E1" s="58"/>
      <c r="F1" s="58"/>
      <c r="G1" s="58"/>
      <c r="H1" s="58"/>
      <c r="I1" s="58"/>
      <c r="J1" s="58"/>
    </row>
    <row r="2" spans="1:106" s="6" customFormat="1" ht="45" customHeight="1">
      <c r="A2" s="3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27" t="s">
        <v>17</v>
      </c>
      <c r="J2" s="31" t="s">
        <v>18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</row>
    <row r="3" spans="1:10" ht="12.75">
      <c r="A3" s="39" t="s">
        <v>19</v>
      </c>
      <c r="B3" s="38" t="s">
        <v>0</v>
      </c>
      <c r="C3" s="2">
        <v>120237917</v>
      </c>
      <c r="D3" s="2">
        <v>759832</v>
      </c>
      <c r="E3" s="2">
        <f>C3+D3</f>
        <v>120997749</v>
      </c>
      <c r="F3" s="2">
        <v>120281389.52</v>
      </c>
      <c r="G3" s="2">
        <v>120277463.27</v>
      </c>
      <c r="H3" s="2">
        <v>3926.25</v>
      </c>
      <c r="I3" s="2">
        <v>716359.48</v>
      </c>
      <c r="J3" s="50">
        <f>F3/E3</f>
        <v>0.9940795635793191</v>
      </c>
    </row>
    <row r="4" spans="1:10" ht="12.75">
      <c r="A4" s="1" t="s">
        <v>20</v>
      </c>
      <c r="B4" s="38" t="s">
        <v>1</v>
      </c>
      <c r="C4" s="2">
        <v>51556965.75</v>
      </c>
      <c r="D4" s="2">
        <v>-644779</v>
      </c>
      <c r="E4" s="2">
        <f>C4+D4</f>
        <v>50912186.75</v>
      </c>
      <c r="F4" s="2">
        <v>50378609.72</v>
      </c>
      <c r="G4" s="2">
        <v>50378609.72</v>
      </c>
      <c r="H4" s="2">
        <v>0</v>
      </c>
      <c r="I4" s="2">
        <v>533577.03</v>
      </c>
      <c r="J4" s="51">
        <f aca="true" t="shared" si="0" ref="J4:J37">F4/E4</f>
        <v>0.9895196599466433</v>
      </c>
    </row>
    <row r="5" spans="1:10" ht="12.75">
      <c r="A5" s="1" t="s">
        <v>21</v>
      </c>
      <c r="B5" s="38" t="s">
        <v>2</v>
      </c>
      <c r="C5" s="2">
        <v>139581.72</v>
      </c>
      <c r="D5" s="2">
        <v>0</v>
      </c>
      <c r="E5" s="2">
        <f>C5+D5</f>
        <v>139581.72</v>
      </c>
      <c r="F5" s="2">
        <v>110038.58</v>
      </c>
      <c r="G5" s="2">
        <v>110038.58</v>
      </c>
      <c r="H5" s="2">
        <v>0</v>
      </c>
      <c r="I5" s="2">
        <v>29543.14</v>
      </c>
      <c r="J5" s="51">
        <f t="shared" si="0"/>
        <v>0.7883452073810239</v>
      </c>
    </row>
    <row r="6" spans="1:10" ht="12.75">
      <c r="A6" s="1" t="s">
        <v>22</v>
      </c>
      <c r="B6" s="38" t="s">
        <v>3</v>
      </c>
      <c r="C6" s="2">
        <v>6225067.44</v>
      </c>
      <c r="D6" s="2">
        <v>-1308</v>
      </c>
      <c r="E6" s="2">
        <f>C6+D6</f>
        <v>6223759.44</v>
      </c>
      <c r="F6" s="2">
        <v>6202131.87</v>
      </c>
      <c r="G6" s="2">
        <v>6202131.87</v>
      </c>
      <c r="H6" s="2">
        <v>0</v>
      </c>
      <c r="I6" s="2">
        <v>21627.57</v>
      </c>
      <c r="J6" s="51">
        <f t="shared" si="0"/>
        <v>0.9965249990446289</v>
      </c>
    </row>
    <row r="7" spans="1:10" ht="12.75">
      <c r="A7" s="40" t="s">
        <v>23</v>
      </c>
      <c r="B7" s="38" t="s">
        <v>53</v>
      </c>
      <c r="C7" s="2">
        <v>27486399.55</v>
      </c>
      <c r="D7" s="2">
        <v>-113745</v>
      </c>
      <c r="E7" s="2">
        <f>C7+D7</f>
        <v>27372654.55</v>
      </c>
      <c r="F7" s="2">
        <v>26958682.01</v>
      </c>
      <c r="G7" s="2">
        <v>24835014.23</v>
      </c>
      <c r="H7" s="2">
        <v>2123667.78</v>
      </c>
      <c r="I7" s="2">
        <v>413972.54</v>
      </c>
      <c r="J7" s="52">
        <f t="shared" si="0"/>
        <v>0.9848764196675255</v>
      </c>
    </row>
    <row r="8" spans="1:107" s="11" customFormat="1" ht="12">
      <c r="A8" s="7"/>
      <c r="B8" s="8" t="s">
        <v>40</v>
      </c>
      <c r="C8" s="9">
        <f>SUM(C3:C7)</f>
        <v>205645931.46</v>
      </c>
      <c r="D8" s="9">
        <f aca="true" t="shared" si="1" ref="D8:I8">SUM(D3:D7)</f>
        <v>0</v>
      </c>
      <c r="E8" s="9">
        <f t="shared" si="1"/>
        <v>205645931.46</v>
      </c>
      <c r="F8" s="9">
        <f t="shared" si="1"/>
        <v>203930851.70000002</v>
      </c>
      <c r="G8" s="9">
        <f t="shared" si="1"/>
        <v>201803257.67000002</v>
      </c>
      <c r="H8" s="9">
        <f t="shared" si="1"/>
        <v>2127594.03</v>
      </c>
      <c r="I8" s="9">
        <f t="shared" si="1"/>
        <v>1715079.76</v>
      </c>
      <c r="J8" s="33">
        <f t="shared" si="0"/>
        <v>0.9916600355386385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</row>
    <row r="9" spans="1:10" ht="12.75">
      <c r="A9" s="39" t="s">
        <v>24</v>
      </c>
      <c r="B9" s="38" t="s">
        <v>4</v>
      </c>
      <c r="C9" s="2">
        <v>2445242.44</v>
      </c>
      <c r="D9" s="2">
        <v>226168.51</v>
      </c>
      <c r="E9" s="2">
        <f>C9+D9</f>
        <v>2671410.95</v>
      </c>
      <c r="F9" s="2">
        <v>2443724.59</v>
      </c>
      <c r="G9" s="2">
        <v>1840856.65</v>
      </c>
      <c r="H9" s="2">
        <v>602867.94</v>
      </c>
      <c r="I9" s="2">
        <v>227686.36</v>
      </c>
      <c r="J9" s="50">
        <f t="shared" si="0"/>
        <v>0.9147692495607984</v>
      </c>
    </row>
    <row r="10" spans="1:10" ht="12.75">
      <c r="A10" s="1" t="s">
        <v>25</v>
      </c>
      <c r="B10" s="38" t="s">
        <v>54</v>
      </c>
      <c r="C10" s="2">
        <v>2527937.35</v>
      </c>
      <c r="D10" s="2">
        <v>-12737.07</v>
      </c>
      <c r="E10" s="2">
        <f>C10+D10</f>
        <v>2515200.2800000003</v>
      </c>
      <c r="F10" s="2">
        <v>2103597.83</v>
      </c>
      <c r="G10" s="2">
        <v>1249845.7</v>
      </c>
      <c r="H10" s="2">
        <v>853752.13</v>
      </c>
      <c r="I10" s="2">
        <v>411602.45</v>
      </c>
      <c r="J10" s="51">
        <f t="shared" si="0"/>
        <v>0.8363540059720412</v>
      </c>
    </row>
    <row r="11" spans="1:10" ht="12.75">
      <c r="A11" s="1" t="s">
        <v>26</v>
      </c>
      <c r="B11" s="38" t="s">
        <v>55</v>
      </c>
      <c r="C11" s="2">
        <v>31327447.73</v>
      </c>
      <c r="D11" s="2">
        <v>-359453.03</v>
      </c>
      <c r="E11" s="2">
        <f>C11+D11</f>
        <v>30967994.7</v>
      </c>
      <c r="F11" s="2">
        <v>27534481.98</v>
      </c>
      <c r="G11" s="2">
        <v>19231080.74</v>
      </c>
      <c r="H11" s="2">
        <v>8303401.24</v>
      </c>
      <c r="I11" s="2">
        <v>3433512.72</v>
      </c>
      <c r="J11" s="51">
        <f t="shared" si="0"/>
        <v>0.8891270567157518</v>
      </c>
    </row>
    <row r="12" spans="1:10" ht="12.75">
      <c r="A12" s="40" t="s">
        <v>27</v>
      </c>
      <c r="B12" s="38" t="s">
        <v>56</v>
      </c>
      <c r="C12" s="2">
        <v>1760060.46</v>
      </c>
      <c r="D12" s="2">
        <v>44537.15</v>
      </c>
      <c r="E12" s="2">
        <f>C12+D12</f>
        <v>1804597.6099999999</v>
      </c>
      <c r="F12" s="2">
        <v>1463101.27</v>
      </c>
      <c r="G12" s="2">
        <v>1014406.26</v>
      </c>
      <c r="H12" s="2">
        <v>448695.01</v>
      </c>
      <c r="I12" s="2">
        <v>341496.34</v>
      </c>
      <c r="J12" s="52">
        <f t="shared" si="0"/>
        <v>0.8107631650914134</v>
      </c>
    </row>
    <row r="13" spans="1:107" s="11" customFormat="1" ht="12">
      <c r="A13" s="7"/>
      <c r="B13" s="8" t="s">
        <v>41</v>
      </c>
      <c r="C13" s="9">
        <f>SUM(C9:C12)</f>
        <v>38060687.980000004</v>
      </c>
      <c r="D13" s="9">
        <f aca="true" t="shared" si="2" ref="D13:I13">SUM(D9:D12)</f>
        <v>-101484.44000000003</v>
      </c>
      <c r="E13" s="9">
        <f t="shared" si="2"/>
        <v>37959203.54</v>
      </c>
      <c r="F13" s="9">
        <f t="shared" si="2"/>
        <v>33544905.669999998</v>
      </c>
      <c r="G13" s="9">
        <f t="shared" si="2"/>
        <v>23336189.349999998</v>
      </c>
      <c r="H13" s="9">
        <f t="shared" si="2"/>
        <v>10208716.32</v>
      </c>
      <c r="I13" s="9">
        <f t="shared" si="2"/>
        <v>4414297.87</v>
      </c>
      <c r="J13" s="33">
        <f t="shared" si="0"/>
        <v>0.8837094180506612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</row>
    <row r="14" spans="1:10" ht="12.75">
      <c r="A14" s="39" t="s">
        <v>28</v>
      </c>
      <c r="B14" s="38" t="s">
        <v>5</v>
      </c>
      <c r="C14" s="2">
        <v>994247.36</v>
      </c>
      <c r="D14" s="2">
        <v>7000</v>
      </c>
      <c r="E14" s="2">
        <f>C14+D14</f>
        <v>1001247.36</v>
      </c>
      <c r="F14" s="2">
        <v>987792.19</v>
      </c>
      <c r="G14" s="2">
        <v>970788.69</v>
      </c>
      <c r="H14" s="2">
        <v>17003.5</v>
      </c>
      <c r="I14" s="34">
        <v>13455.17</v>
      </c>
      <c r="J14" s="50">
        <f t="shared" si="0"/>
        <v>0.9865615925319393</v>
      </c>
    </row>
    <row r="15" spans="1:10" ht="12.75">
      <c r="A15" s="1" t="s">
        <v>29</v>
      </c>
      <c r="B15" s="38" t="s">
        <v>6</v>
      </c>
      <c r="C15" s="2">
        <v>0</v>
      </c>
      <c r="D15" s="2">
        <v>0</v>
      </c>
      <c r="E15" s="2">
        <f>C15+D15</f>
        <v>0</v>
      </c>
      <c r="F15" s="2">
        <v>0</v>
      </c>
      <c r="G15" s="2">
        <v>0</v>
      </c>
      <c r="H15" s="2">
        <v>0</v>
      </c>
      <c r="I15" s="35">
        <v>0</v>
      </c>
      <c r="J15" s="51">
        <f>0</f>
        <v>0</v>
      </c>
    </row>
    <row r="16" spans="1:10" ht="12.75">
      <c r="A16" s="40" t="s">
        <v>30</v>
      </c>
      <c r="B16" s="38" t="s">
        <v>57</v>
      </c>
      <c r="C16" s="2">
        <v>468052.79</v>
      </c>
      <c r="D16" s="2">
        <v>43000</v>
      </c>
      <c r="E16" s="2">
        <f>C16+D16</f>
        <v>511052.79</v>
      </c>
      <c r="F16" s="2">
        <v>482623.77</v>
      </c>
      <c r="G16" s="2">
        <v>482494.86</v>
      </c>
      <c r="H16" s="2">
        <v>128.91</v>
      </c>
      <c r="I16" s="36">
        <v>28429.02</v>
      </c>
      <c r="J16" s="52">
        <f t="shared" si="0"/>
        <v>0.9443716567910725</v>
      </c>
    </row>
    <row r="17" spans="1:107" s="11" customFormat="1" ht="12">
      <c r="A17" s="7"/>
      <c r="B17" s="8" t="s">
        <v>42</v>
      </c>
      <c r="C17" s="9">
        <f>SUM(C14:C16)</f>
        <v>1462300.15</v>
      </c>
      <c r="D17" s="9">
        <f aca="true" t="shared" si="3" ref="D17:I17">SUM(D14:D16)</f>
        <v>50000</v>
      </c>
      <c r="E17" s="9">
        <f t="shared" si="3"/>
        <v>1512300.15</v>
      </c>
      <c r="F17" s="9">
        <f t="shared" si="3"/>
        <v>1470415.96</v>
      </c>
      <c r="G17" s="9">
        <f t="shared" si="3"/>
        <v>1453283.5499999998</v>
      </c>
      <c r="H17" s="9">
        <f t="shared" si="3"/>
        <v>17132.41</v>
      </c>
      <c r="I17" s="9">
        <f t="shared" si="3"/>
        <v>41884.19</v>
      </c>
      <c r="J17" s="53">
        <f t="shared" si="0"/>
        <v>0.9723043140609356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</row>
    <row r="18" spans="1:10" ht="12.75">
      <c r="A18" s="39" t="s">
        <v>31</v>
      </c>
      <c r="B18" s="38" t="s">
        <v>58</v>
      </c>
      <c r="C18" s="2">
        <v>7137238.86</v>
      </c>
      <c r="D18" s="2">
        <v>1170847.34</v>
      </c>
      <c r="E18" s="2">
        <f>C18+D18</f>
        <v>8308086.2</v>
      </c>
      <c r="F18" s="2">
        <v>6792827.49</v>
      </c>
      <c r="G18" s="2">
        <v>5543766.7</v>
      </c>
      <c r="H18" s="2">
        <v>1249060.79</v>
      </c>
      <c r="I18" s="2">
        <v>1515258.71</v>
      </c>
      <c r="J18" s="56">
        <f t="shared" si="0"/>
        <v>0.817616395217469</v>
      </c>
    </row>
    <row r="19" spans="1:107" s="11" customFormat="1" ht="12">
      <c r="A19" s="7"/>
      <c r="B19" s="8" t="s">
        <v>43</v>
      </c>
      <c r="C19" s="9">
        <f aca="true" t="shared" si="4" ref="C19:I19">SUM(C18:C18)</f>
        <v>7137238.86</v>
      </c>
      <c r="D19" s="9">
        <f t="shared" si="4"/>
        <v>1170847.34</v>
      </c>
      <c r="E19" s="9">
        <f t="shared" si="4"/>
        <v>8308086.2</v>
      </c>
      <c r="F19" s="9">
        <f t="shared" si="4"/>
        <v>6792827.49</v>
      </c>
      <c r="G19" s="9">
        <f t="shared" si="4"/>
        <v>5543766.7</v>
      </c>
      <c r="H19" s="9">
        <f t="shared" si="4"/>
        <v>1249060.79</v>
      </c>
      <c r="I19" s="9">
        <f t="shared" si="4"/>
        <v>1515258.71</v>
      </c>
      <c r="J19" s="32">
        <f t="shared" si="0"/>
        <v>0.817616395217469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</row>
    <row r="20" spans="1:107" s="16" customFormat="1" ht="17.25" customHeight="1">
      <c r="A20" s="12"/>
      <c r="B20" s="13" t="s">
        <v>44</v>
      </c>
      <c r="C20" s="14">
        <f>C8+C13+C17+C19</f>
        <v>252306158.45000002</v>
      </c>
      <c r="D20" s="14">
        <f aca="true" t="shared" si="5" ref="D20:I20">D8+D13+D17+D19</f>
        <v>1119362.9000000001</v>
      </c>
      <c r="E20" s="14">
        <f t="shared" si="5"/>
        <v>253425521.35</v>
      </c>
      <c r="F20" s="14">
        <f t="shared" si="5"/>
        <v>245739000.82000002</v>
      </c>
      <c r="G20" s="14">
        <f t="shared" si="5"/>
        <v>232136497.27</v>
      </c>
      <c r="H20" s="14">
        <f t="shared" si="5"/>
        <v>13602503.55</v>
      </c>
      <c r="I20" s="14">
        <f t="shared" si="5"/>
        <v>7686520.53</v>
      </c>
      <c r="J20" s="30">
        <f t="shared" si="0"/>
        <v>0.9696695088598267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</row>
    <row r="21" spans="1:10" ht="12.75">
      <c r="A21" s="39" t="s">
        <v>32</v>
      </c>
      <c r="B21" s="38" t="s">
        <v>7</v>
      </c>
      <c r="C21" s="2">
        <v>79172823.97</v>
      </c>
      <c r="D21" s="2">
        <v>851076.85</v>
      </c>
      <c r="E21" s="2">
        <f>C21+D21</f>
        <v>80023900.82</v>
      </c>
      <c r="F21" s="2">
        <v>0</v>
      </c>
      <c r="G21" s="2">
        <v>0</v>
      </c>
      <c r="H21" s="2">
        <v>0</v>
      </c>
      <c r="I21" s="2">
        <v>80023900.82</v>
      </c>
      <c r="J21" s="50">
        <f>F21/E21</f>
        <v>0</v>
      </c>
    </row>
    <row r="22" spans="1:10" ht="12.75">
      <c r="A22" s="1" t="s">
        <v>33</v>
      </c>
      <c r="B22" s="38" t="s">
        <v>59</v>
      </c>
      <c r="C22" s="2">
        <v>0</v>
      </c>
      <c r="D22" s="2">
        <v>0</v>
      </c>
      <c r="E22" s="2">
        <f>C22+D22</f>
        <v>0</v>
      </c>
      <c r="F22" s="2">
        <v>7103977.26</v>
      </c>
      <c r="G22" s="2">
        <v>4779270.23</v>
      </c>
      <c r="H22" s="2">
        <v>2324707.03</v>
      </c>
      <c r="I22" s="2">
        <v>-7103977.26</v>
      </c>
      <c r="J22" s="51"/>
    </row>
    <row r="23" spans="1:10" ht="12.75">
      <c r="A23" s="1" t="s">
        <v>34</v>
      </c>
      <c r="B23" s="38" t="s">
        <v>60</v>
      </c>
      <c r="C23" s="2">
        <v>0</v>
      </c>
      <c r="D23" s="2">
        <v>0</v>
      </c>
      <c r="E23" s="2">
        <f>C23+D23</f>
        <v>0</v>
      </c>
      <c r="F23" s="2">
        <v>2598393.6</v>
      </c>
      <c r="G23" s="2">
        <v>1667104.9</v>
      </c>
      <c r="H23" s="2">
        <v>931288.7</v>
      </c>
      <c r="I23" s="2">
        <v>-2598393.6</v>
      </c>
      <c r="J23" s="51"/>
    </row>
    <row r="24" spans="1:10" ht="12.75">
      <c r="A24" s="40" t="s">
        <v>35</v>
      </c>
      <c r="B24" s="38" t="s">
        <v>61</v>
      </c>
      <c r="C24" s="2">
        <v>0</v>
      </c>
      <c r="D24" s="2">
        <v>0</v>
      </c>
      <c r="E24" s="2">
        <f>C24+D24</f>
        <v>0</v>
      </c>
      <c r="F24" s="2">
        <v>56887891.41</v>
      </c>
      <c r="G24" s="2">
        <v>55062551.19</v>
      </c>
      <c r="H24" s="2">
        <v>1825340.22</v>
      </c>
      <c r="I24" s="2">
        <v>-56887891.41</v>
      </c>
      <c r="J24" s="52"/>
    </row>
    <row r="25" spans="1:107" s="11" customFormat="1" ht="12">
      <c r="A25" s="7"/>
      <c r="B25" s="8" t="s">
        <v>45</v>
      </c>
      <c r="C25" s="9">
        <f>SUM(C21:C24)</f>
        <v>79172823.97</v>
      </c>
      <c r="D25" s="9">
        <f aca="true" t="shared" si="6" ref="D25:I25">SUM(D21:D24)</f>
        <v>851076.85</v>
      </c>
      <c r="E25" s="9">
        <f t="shared" si="6"/>
        <v>80023900.82</v>
      </c>
      <c r="F25" s="9">
        <f t="shared" si="6"/>
        <v>66590262.269999996</v>
      </c>
      <c r="G25" s="9">
        <f t="shared" si="6"/>
        <v>61508926.32</v>
      </c>
      <c r="H25" s="9">
        <f t="shared" si="6"/>
        <v>5081335.949999999</v>
      </c>
      <c r="I25" s="9">
        <f t="shared" si="6"/>
        <v>13433638.549999997</v>
      </c>
      <c r="J25" s="33">
        <f>F25/E25</f>
        <v>0.8321296711064279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</row>
    <row r="26" spans="1:10" ht="12.75">
      <c r="A26" s="39" t="s">
        <v>36</v>
      </c>
      <c r="B26" s="38" t="s">
        <v>58</v>
      </c>
      <c r="C26" s="2">
        <v>0</v>
      </c>
      <c r="D26" s="2">
        <v>7000</v>
      </c>
      <c r="E26" s="2">
        <f>C26+D26</f>
        <v>7000</v>
      </c>
      <c r="F26" s="2">
        <v>7000</v>
      </c>
      <c r="G26" s="2">
        <v>7000</v>
      </c>
      <c r="H26" s="2">
        <v>0</v>
      </c>
      <c r="I26" s="2">
        <v>0</v>
      </c>
      <c r="J26" s="50">
        <f t="shared" si="0"/>
        <v>1</v>
      </c>
    </row>
    <row r="27" spans="1:10" ht="12.75">
      <c r="A27" s="40" t="s">
        <v>37</v>
      </c>
      <c r="B27" s="38" t="s">
        <v>8</v>
      </c>
      <c r="C27" s="2">
        <v>160800</v>
      </c>
      <c r="D27" s="2">
        <v>0</v>
      </c>
      <c r="E27" s="2">
        <f>C27+D27</f>
        <v>160800</v>
      </c>
      <c r="F27" s="2">
        <v>157550</v>
      </c>
      <c r="G27" s="2">
        <v>157550</v>
      </c>
      <c r="H27" s="2">
        <v>0</v>
      </c>
      <c r="I27" s="2">
        <v>3250</v>
      </c>
      <c r="J27" s="52">
        <f t="shared" si="0"/>
        <v>0.9797885572139303</v>
      </c>
    </row>
    <row r="28" spans="1:107" s="11" customFormat="1" ht="12">
      <c r="A28" s="7"/>
      <c r="B28" s="8" t="s">
        <v>46</v>
      </c>
      <c r="C28" s="9">
        <f>SUM(C26:C27)</f>
        <v>160800</v>
      </c>
      <c r="D28" s="9">
        <f aca="true" t="shared" si="7" ref="D28:I28">SUM(D26:D27)</f>
        <v>7000</v>
      </c>
      <c r="E28" s="9">
        <f t="shared" si="7"/>
        <v>167800</v>
      </c>
      <c r="F28" s="9">
        <f t="shared" si="7"/>
        <v>164550</v>
      </c>
      <c r="G28" s="9">
        <f t="shared" si="7"/>
        <v>164550</v>
      </c>
      <c r="H28" s="9">
        <f t="shared" si="7"/>
        <v>0</v>
      </c>
      <c r="I28" s="9">
        <f t="shared" si="7"/>
        <v>3250</v>
      </c>
      <c r="J28" s="32">
        <f t="shared" si="0"/>
        <v>0.9806317044100119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</row>
    <row r="29" spans="1:107" s="16" customFormat="1" ht="17.25" customHeight="1">
      <c r="A29" s="12"/>
      <c r="B29" s="13" t="s">
        <v>47</v>
      </c>
      <c r="C29" s="14">
        <f>C25+C28</f>
        <v>79333623.97</v>
      </c>
      <c r="D29" s="14">
        <f aca="true" t="shared" si="8" ref="D29:I29">D25+D28</f>
        <v>858076.85</v>
      </c>
      <c r="E29" s="14">
        <f t="shared" si="8"/>
        <v>80191700.82</v>
      </c>
      <c r="F29" s="14">
        <f t="shared" si="8"/>
        <v>66754812.269999996</v>
      </c>
      <c r="G29" s="14">
        <f t="shared" si="8"/>
        <v>61673476.32</v>
      </c>
      <c r="H29" s="14">
        <f t="shared" si="8"/>
        <v>5081335.949999999</v>
      </c>
      <c r="I29" s="14">
        <f t="shared" si="8"/>
        <v>13436888.549999997</v>
      </c>
      <c r="J29" s="15">
        <f t="shared" si="0"/>
        <v>0.8324404095111946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</row>
    <row r="30" spans="1:107" s="21" customFormat="1" ht="24" customHeight="1">
      <c r="A30" s="17"/>
      <c r="B30" s="18" t="s">
        <v>48</v>
      </c>
      <c r="C30" s="19">
        <f>C20+C29</f>
        <v>331639782.42</v>
      </c>
      <c r="D30" s="19">
        <f aca="true" t="shared" si="9" ref="D30:I30">D20+D29</f>
        <v>1977439.75</v>
      </c>
      <c r="E30" s="19">
        <f t="shared" si="9"/>
        <v>333617222.16999996</v>
      </c>
      <c r="F30" s="19">
        <f t="shared" si="9"/>
        <v>312493813.09000003</v>
      </c>
      <c r="G30" s="19">
        <f t="shared" si="9"/>
        <v>293809973.59000003</v>
      </c>
      <c r="H30" s="19">
        <f t="shared" si="9"/>
        <v>18683839.5</v>
      </c>
      <c r="I30" s="19">
        <f t="shared" si="9"/>
        <v>21123409.08</v>
      </c>
      <c r="J30" s="29">
        <f t="shared" si="0"/>
        <v>0.9366836971346876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</row>
    <row r="31" spans="1:10" ht="12.75">
      <c r="A31" s="49" t="s">
        <v>38</v>
      </c>
      <c r="B31" s="44" t="s">
        <v>62</v>
      </c>
      <c r="C31" s="37">
        <v>243461.6</v>
      </c>
      <c r="D31" s="37">
        <v>0</v>
      </c>
      <c r="E31" s="37">
        <f>C31+D31</f>
        <v>243461.6</v>
      </c>
      <c r="F31" s="37">
        <v>81000</v>
      </c>
      <c r="G31" s="37">
        <v>81000</v>
      </c>
      <c r="H31" s="37">
        <v>0</v>
      </c>
      <c r="I31" s="37">
        <v>162461.6</v>
      </c>
      <c r="J31" s="54">
        <f t="shared" si="0"/>
        <v>0.332701337705823</v>
      </c>
    </row>
    <row r="32" spans="1:10" ht="12.75">
      <c r="A32" s="43">
        <v>86</v>
      </c>
      <c r="B32" s="42" t="s">
        <v>64</v>
      </c>
      <c r="C32" s="48">
        <v>100</v>
      </c>
      <c r="D32" s="48">
        <v>0</v>
      </c>
      <c r="E32" s="48">
        <f>C32+D32</f>
        <v>100</v>
      </c>
      <c r="F32" s="48">
        <v>0</v>
      </c>
      <c r="G32" s="48">
        <v>0</v>
      </c>
      <c r="H32" s="48">
        <v>0</v>
      </c>
      <c r="I32" s="48">
        <v>100</v>
      </c>
      <c r="J32" s="55">
        <f t="shared" si="0"/>
        <v>0</v>
      </c>
    </row>
    <row r="33" spans="1:107" s="11" customFormat="1" ht="12">
      <c r="A33" s="45"/>
      <c r="B33" s="46" t="s">
        <v>49</v>
      </c>
      <c r="C33" s="47">
        <f aca="true" t="shared" si="10" ref="C33:I33">SUM(C31:C32)</f>
        <v>243561.6</v>
      </c>
      <c r="D33" s="47">
        <f t="shared" si="10"/>
        <v>0</v>
      </c>
      <c r="E33" s="47">
        <f t="shared" si="10"/>
        <v>243561.6</v>
      </c>
      <c r="F33" s="47">
        <f t="shared" si="10"/>
        <v>81000</v>
      </c>
      <c r="G33" s="47">
        <f t="shared" si="10"/>
        <v>81000</v>
      </c>
      <c r="H33" s="47">
        <f t="shared" si="10"/>
        <v>0</v>
      </c>
      <c r="I33" s="47">
        <f t="shared" si="10"/>
        <v>162561.6</v>
      </c>
      <c r="J33" s="33">
        <f t="shared" si="0"/>
        <v>0.3325647392692444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</row>
    <row r="34" spans="1:10" ht="12.75">
      <c r="A34" s="41" t="s">
        <v>39</v>
      </c>
      <c r="B34" s="38" t="s">
        <v>63</v>
      </c>
      <c r="C34" s="2">
        <v>10157155.89</v>
      </c>
      <c r="D34" s="2">
        <v>0</v>
      </c>
      <c r="E34" s="2">
        <f>C34+D34</f>
        <v>10157155.89</v>
      </c>
      <c r="F34" s="2">
        <v>10157155.89</v>
      </c>
      <c r="G34" s="2">
        <v>10157155.89</v>
      </c>
      <c r="H34" s="2">
        <v>0</v>
      </c>
      <c r="I34" s="2">
        <v>0</v>
      </c>
      <c r="J34" s="55">
        <f t="shared" si="0"/>
        <v>1</v>
      </c>
    </row>
    <row r="35" spans="1:107" s="11" customFormat="1" ht="12">
      <c r="A35" s="7"/>
      <c r="B35" s="8" t="s">
        <v>50</v>
      </c>
      <c r="C35" s="9">
        <f>SUM(C34)</f>
        <v>10157155.89</v>
      </c>
      <c r="D35" s="9">
        <f aca="true" t="shared" si="11" ref="D35:I35">SUM(D34)</f>
        <v>0</v>
      </c>
      <c r="E35" s="9">
        <f t="shared" si="11"/>
        <v>10157155.89</v>
      </c>
      <c r="F35" s="9">
        <f t="shared" si="11"/>
        <v>10157155.89</v>
      </c>
      <c r="G35" s="9">
        <f t="shared" si="11"/>
        <v>10157155.89</v>
      </c>
      <c r="H35" s="9">
        <f t="shared" si="11"/>
        <v>0</v>
      </c>
      <c r="I35" s="9">
        <f t="shared" si="11"/>
        <v>0</v>
      </c>
      <c r="J35" s="32">
        <f t="shared" si="0"/>
        <v>1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spans="1:107" s="21" customFormat="1" ht="24" customHeight="1">
      <c r="A36" s="17"/>
      <c r="B36" s="18" t="s">
        <v>51</v>
      </c>
      <c r="C36" s="19">
        <f>C33+C35</f>
        <v>10400717.49</v>
      </c>
      <c r="D36" s="19">
        <f aca="true" t="shared" si="12" ref="D36:I36">D33+D35</f>
        <v>0</v>
      </c>
      <c r="E36" s="19">
        <f t="shared" si="12"/>
        <v>10400717.49</v>
      </c>
      <c r="F36" s="19">
        <f t="shared" si="12"/>
        <v>10238155.89</v>
      </c>
      <c r="G36" s="19">
        <f t="shared" si="12"/>
        <v>10238155.89</v>
      </c>
      <c r="H36" s="19">
        <f t="shared" si="12"/>
        <v>0</v>
      </c>
      <c r="I36" s="19">
        <f t="shared" si="12"/>
        <v>162561.6</v>
      </c>
      <c r="J36" s="20">
        <f t="shared" si="0"/>
        <v>0.9843701552170513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</row>
    <row r="37" spans="1:107" s="26" customFormat="1" ht="35.25" customHeight="1">
      <c r="A37" s="22"/>
      <c r="B37" s="23" t="s">
        <v>52</v>
      </c>
      <c r="C37" s="24">
        <f>C30+C36</f>
        <v>342040499.91</v>
      </c>
      <c r="D37" s="24">
        <f aca="true" t="shared" si="13" ref="D37:I37">D30+D36</f>
        <v>1977439.75</v>
      </c>
      <c r="E37" s="24">
        <f t="shared" si="13"/>
        <v>344017939.65999997</v>
      </c>
      <c r="F37" s="24">
        <f t="shared" si="13"/>
        <v>322731968.98</v>
      </c>
      <c r="G37" s="24">
        <f t="shared" si="13"/>
        <v>304048129.48</v>
      </c>
      <c r="H37" s="24">
        <f t="shared" si="13"/>
        <v>18683839.5</v>
      </c>
      <c r="I37" s="24">
        <f t="shared" si="13"/>
        <v>21285970.68</v>
      </c>
      <c r="J37" s="25">
        <f t="shared" si="0"/>
        <v>0.938125405026734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</row>
  </sheetData>
  <sheetProtection/>
  <mergeCells count="1">
    <mergeCell ref="A1:J1"/>
  </mergeCells>
  <printOptions horizontalCentered="1"/>
  <pageMargins left="0.3937007874015748" right="0.3937007874015748" top="0.984251968503937" bottom="0.984251968503937" header="0" footer="0"/>
  <pageSetup errors="NA" fitToHeight="1" fitToWidth="1" horizontalDpi="600" verticalDpi="600" orientation="landscape" paperSize="9" scale="72" r:id="rId1"/>
  <ignoredErrors>
    <ignoredError sqref="A8:D8 A3:B7 J4:J7 A13:D13 A9:B12 J9:J12 A14:B14 J14 A38:J41 F8:J8 F13:J13" numberStoredAsText="1"/>
    <ignoredError sqref="D20:J20 A20:B20 D29:J29 A29:B29 D30:J30 A30:B30 D36:J36 A36:B36 D37:J37 A37:B37 J16 J33 J34 A34:B34 A35:J35 J31 A31:B31 A28:J28 J26:J27 A26:B27 A33:B33 A21:B24 A25:J25 J18 A18:B18 A19:J19 A15:B16 A17:J17 E13 E8" numberStoredAsText="1" formula="1"/>
    <ignoredError sqref="C15:J15 C18:I18 C20 C29 C21:J24 C34:I34 C33:I33 C26:I27 A32:J32 C31:I31 C36 C16:I16 C37 C30 E9: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anaisabel.ruiperez</dc:creator>
  <cp:keywords/>
  <dc:description/>
  <cp:lastModifiedBy>upm</cp:lastModifiedBy>
  <cp:lastPrinted>2016-07-18T07:55:37Z</cp:lastPrinted>
  <dcterms:created xsi:type="dcterms:W3CDTF">2016-07-18T08:05:59Z</dcterms:created>
  <dcterms:modified xsi:type="dcterms:W3CDTF">2018-01-16T18:25:50Z</dcterms:modified>
  <cp:category/>
  <cp:version/>
  <cp:contentType/>
  <cp:contentStatus/>
</cp:coreProperties>
</file>