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UADRO 7" sheetId="1" r:id="rId1"/>
  </sheets>
  <definedNames>
    <definedName name="_xlnm.Print_Area" localSheetId="0">'CUADRO 7'!$A$1:$I$49</definedName>
  </definedNames>
  <calcPr fullCalcOnLoad="1"/>
</workbook>
</file>

<file path=xl/sharedStrings.xml><?xml version="1.0" encoding="utf-8"?>
<sst xmlns="http://schemas.openxmlformats.org/spreadsheetml/2006/main" count="122" uniqueCount="57">
  <si>
    <t xml:space="preserve"> </t>
  </si>
  <si>
    <t>Previsiones Iniciales</t>
  </si>
  <si>
    <t>Modif. Previs. Aumento</t>
  </si>
  <si>
    <t>Previsiones Definitivas</t>
  </si>
  <si>
    <t>Derechos Recon. Netos</t>
  </si>
  <si>
    <t>Recaudación Neta</t>
  </si>
  <si>
    <t>Pend. Cobro</t>
  </si>
  <si>
    <t xml:space="preserve">Art. </t>
  </si>
  <si>
    <t>Denominación</t>
  </si>
  <si>
    <t xml:space="preserve">Precios Públicos </t>
  </si>
  <si>
    <t xml:space="preserve">Venta de bienes </t>
  </si>
  <si>
    <t>Reintegros de operaciones corrientes</t>
  </si>
  <si>
    <t>Otros Ingresos procedentes  de prestación de servicios</t>
  </si>
  <si>
    <t xml:space="preserve">Otros Ingresos </t>
  </si>
  <si>
    <t>TOTAL CAPÍTULO III</t>
  </si>
  <si>
    <t>De Organismos Autónomos</t>
  </si>
  <si>
    <t>De Corporaciones Locales</t>
  </si>
  <si>
    <t xml:space="preserve">De Empresas Privadas </t>
  </si>
  <si>
    <t>De Familias e Instituciones sin fines de lucro</t>
  </si>
  <si>
    <t>TOTAL CAPÍTULO IV</t>
  </si>
  <si>
    <t>Intereses de Depósitos</t>
  </si>
  <si>
    <t>Dividendos y Participaciones en beneficios</t>
  </si>
  <si>
    <t>Rentas de Bienes Inmuebles</t>
  </si>
  <si>
    <t>Productos de Concesiones y Aprovechamientos Especiales</t>
  </si>
  <si>
    <t>Otros Ingresos Patrimoniales</t>
  </si>
  <si>
    <t>Del Exterior</t>
  </si>
  <si>
    <t>Reintegros de préstamos concedidos fuera del Sector Público</t>
  </si>
  <si>
    <t>Remanente Tesorería</t>
  </si>
  <si>
    <t>TOTAL CAPÍTULO V</t>
  </si>
  <si>
    <t>TOTAL DE OPERACIONES CORRIENTES</t>
  </si>
  <si>
    <t>TOTAL DE OPERACIONES DE CAPITAL</t>
  </si>
  <si>
    <t xml:space="preserve">TOTAL OPERACIONES FINANCIERAS </t>
  </si>
  <si>
    <t>TOTAL ESTADO DE INGRESOS</t>
  </si>
  <si>
    <t>Grado de ejecución %</t>
  </si>
  <si>
    <t>De Entidades Empresariales y Otros Organismos Públicos</t>
  </si>
  <si>
    <t>TOTAL OPERACIONES NO FINANCIERAS</t>
  </si>
  <si>
    <t>De Comunidades Autónomas</t>
  </si>
  <si>
    <t>Transf. y Subv. de la Administración del Estado</t>
  </si>
  <si>
    <t>Transf. y Subv.de Soc. Mercantiles Estatales, Entidades Empresariales y otros Organismos Públicos</t>
  </si>
  <si>
    <t>Transf. y Subv. de Organismos Autónomos</t>
  </si>
  <si>
    <t>Transf. Y Subv.Corr. de Comunidades Autónomas</t>
  </si>
  <si>
    <t>Subv. Corr. de Corporaciones Locales</t>
  </si>
  <si>
    <t xml:space="preserve">Transf. y Subv. Corr. de Empresas Privadas </t>
  </si>
  <si>
    <t xml:space="preserve">Trans. y Subv.Corr. C. Exterior </t>
  </si>
  <si>
    <t>Trans. y Subv. de Cap. de la Administración del Estado</t>
  </si>
  <si>
    <t>Enajenación de acciones fuera del sector público</t>
  </si>
  <si>
    <t>Venta de demás Inversiones Reales</t>
  </si>
  <si>
    <t>TOTAL CAPÍTULO VI</t>
  </si>
  <si>
    <t>TOTAL CAPÍTULO VII</t>
  </si>
  <si>
    <t>TOTAL CAPÍTULO VIII</t>
  </si>
  <si>
    <t>TOTAL CAPÍTULO IX</t>
  </si>
  <si>
    <t>Préstamos recibidos del interior</t>
  </si>
  <si>
    <t>De otros OO. Públicos</t>
  </si>
  <si>
    <t>Enajenación Solares</t>
  </si>
  <si>
    <t>Trans. y Subv. de capital de la SS. Social</t>
  </si>
  <si>
    <t xml:space="preserve">De Entid. Públ. Empresariales o Agencias Estatales </t>
  </si>
  <si>
    <t>Cuadro 7. Resumen de la liquidación del estado de ingresos a 31/12/2013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</si>
</sst>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1" fillId="34" borderId="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4" fontId="1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2" sqref="A2:I49"/>
    </sheetView>
  </sheetViews>
  <sheetFormatPr defaultColWidth="11.421875" defaultRowHeight="12.75"/>
  <cols>
    <col min="1" max="1" width="4.00390625" style="6" customWidth="1"/>
    <col min="2" max="2" width="44.7109375" style="7" customWidth="1"/>
    <col min="3" max="3" width="15.00390625" style="9" customWidth="1"/>
    <col min="4" max="4" width="12.140625" style="9" customWidth="1"/>
    <col min="5" max="5" width="13.421875" style="9" customWidth="1"/>
    <col min="6" max="6" width="13.28125" style="9" customWidth="1"/>
    <col min="7" max="7" width="13.140625" style="9" customWidth="1"/>
    <col min="8" max="8" width="13.00390625" style="9" customWidth="1"/>
    <col min="9" max="9" width="11.8515625" style="8" customWidth="1"/>
    <col min="10" max="16384" width="11.421875" style="9" customWidth="1"/>
  </cols>
  <sheetData>
    <row r="1" spans="1:9" s="4" customFormat="1" ht="24" customHeight="1">
      <c r="A1" s="19" t="s">
        <v>56</v>
      </c>
      <c r="B1" s="19"/>
      <c r="C1" s="19"/>
      <c r="D1" s="19"/>
      <c r="E1" s="19"/>
      <c r="F1" s="19"/>
      <c r="G1" s="19"/>
      <c r="H1" s="19"/>
      <c r="I1" s="11" t="s">
        <v>0</v>
      </c>
    </row>
    <row r="2" spans="1:9" s="5" customFormat="1" ht="24.75" customHeight="1">
      <c r="A2" s="1" t="s">
        <v>7</v>
      </c>
      <c r="B2" s="1" t="s">
        <v>8</v>
      </c>
      <c r="C2" s="1" t="s">
        <v>1</v>
      </c>
      <c r="D2" s="1" t="s">
        <v>2</v>
      </c>
      <c r="E2" s="1" t="s">
        <v>3</v>
      </c>
      <c r="F2" s="2" t="s">
        <v>4</v>
      </c>
      <c r="G2" s="2" t="s">
        <v>5</v>
      </c>
      <c r="H2" s="1" t="s">
        <v>6</v>
      </c>
      <c r="I2" s="3" t="s">
        <v>33</v>
      </c>
    </row>
    <row r="3" spans="1:11" ht="12">
      <c r="A3" s="12">
        <v>31</v>
      </c>
      <c r="B3" s="13" t="s">
        <v>9</v>
      </c>
      <c r="C3" s="14">
        <v>64284990.27</v>
      </c>
      <c r="D3" s="14">
        <v>0</v>
      </c>
      <c r="E3" s="14">
        <f>C3+D3</f>
        <v>64284990.27</v>
      </c>
      <c r="F3" s="14">
        <v>68237331.53</v>
      </c>
      <c r="G3" s="14">
        <v>55149983.66</v>
      </c>
      <c r="H3" s="14">
        <f>F3-G3</f>
        <v>13087347.870000005</v>
      </c>
      <c r="I3" s="14">
        <f>F3*100/E3</f>
        <v>106.14815564784249</v>
      </c>
      <c r="J3" s="9" t="s">
        <v>0</v>
      </c>
      <c r="K3" s="9" t="s">
        <v>0</v>
      </c>
    </row>
    <row r="4" spans="1:11" ht="11.25" customHeight="1">
      <c r="A4" s="12">
        <v>32</v>
      </c>
      <c r="B4" s="13" t="s">
        <v>12</v>
      </c>
      <c r="C4" s="14">
        <v>29047687.83</v>
      </c>
      <c r="D4" s="14">
        <v>0</v>
      </c>
      <c r="E4" s="14">
        <f aca="true" t="shared" si="0" ref="E4:E49">C4+D4</f>
        <v>29047687.83</v>
      </c>
      <c r="F4" s="14">
        <v>21746003.8</v>
      </c>
      <c r="G4" s="14">
        <v>14823327.14</v>
      </c>
      <c r="H4" s="14">
        <f>F4-G4</f>
        <v>6922676.66</v>
      </c>
      <c r="I4" s="14">
        <f aca="true" t="shared" si="1" ref="I4:I49">F4*100/E4</f>
        <v>74.863114500773</v>
      </c>
      <c r="J4" s="9" t="s">
        <v>0</v>
      </c>
      <c r="K4" s="9" t="s">
        <v>0</v>
      </c>
    </row>
    <row r="5" spans="1:11" ht="12">
      <c r="A5" s="12">
        <v>33</v>
      </c>
      <c r="B5" s="13" t="s">
        <v>10</v>
      </c>
      <c r="C5" s="14">
        <v>256470</v>
      </c>
      <c r="D5" s="14">
        <v>0</v>
      </c>
      <c r="E5" s="14">
        <f t="shared" si="0"/>
        <v>256470</v>
      </c>
      <c r="F5" s="14">
        <v>254874.41</v>
      </c>
      <c r="G5" s="14">
        <v>250454.35</v>
      </c>
      <c r="H5" s="14">
        <f>F5-G5</f>
        <v>4420.059999999998</v>
      </c>
      <c r="I5" s="14">
        <f t="shared" si="1"/>
        <v>99.3778648574882</v>
      </c>
      <c r="J5" s="9" t="s">
        <v>0</v>
      </c>
      <c r="K5" s="9" t="s">
        <v>0</v>
      </c>
    </row>
    <row r="6" spans="1:11" ht="12">
      <c r="A6" s="12">
        <v>38</v>
      </c>
      <c r="B6" s="13" t="s">
        <v>11</v>
      </c>
      <c r="C6" s="14">
        <v>302000</v>
      </c>
      <c r="D6" s="14">
        <v>0</v>
      </c>
      <c r="E6" s="14">
        <f t="shared" si="0"/>
        <v>302000</v>
      </c>
      <c r="F6" s="14">
        <v>1437737.42</v>
      </c>
      <c r="G6" s="14">
        <v>1437737.24</v>
      </c>
      <c r="H6" s="14">
        <f>F6-G6</f>
        <v>0.17999999993480742</v>
      </c>
      <c r="I6" s="14">
        <f t="shared" si="1"/>
        <v>476.07199337748347</v>
      </c>
      <c r="J6" s="9" t="s">
        <v>0</v>
      </c>
      <c r="K6" s="9" t="s">
        <v>0</v>
      </c>
    </row>
    <row r="7" spans="1:11" ht="12">
      <c r="A7" s="12">
        <v>39</v>
      </c>
      <c r="B7" s="13" t="s">
        <v>13</v>
      </c>
      <c r="C7" s="14">
        <v>1913006.05</v>
      </c>
      <c r="D7" s="14">
        <v>0</v>
      </c>
      <c r="E7" s="14">
        <f t="shared" si="0"/>
        <v>1913006.05</v>
      </c>
      <c r="F7" s="14">
        <v>476031.8</v>
      </c>
      <c r="G7" s="14">
        <v>255255.52</v>
      </c>
      <c r="H7" s="14">
        <f>F7-G7</f>
        <v>220776.28</v>
      </c>
      <c r="I7" s="14">
        <f t="shared" si="1"/>
        <v>24.883967303710303</v>
      </c>
      <c r="J7" s="9" t="s">
        <v>0</v>
      </c>
      <c r="K7" s="9" t="s">
        <v>0</v>
      </c>
    </row>
    <row r="8" spans="1:11" s="10" customFormat="1" ht="12">
      <c r="A8" s="15"/>
      <c r="B8" s="16" t="s">
        <v>14</v>
      </c>
      <c r="C8" s="17">
        <f>SUM(C3:C7)</f>
        <v>95804154.14999999</v>
      </c>
      <c r="D8" s="17">
        <f>SUM(D3:D7)</f>
        <v>0</v>
      </c>
      <c r="E8" s="17">
        <f t="shared" si="0"/>
        <v>95804154.14999999</v>
      </c>
      <c r="F8" s="17">
        <f>SUM(F3:F7)</f>
        <v>92151978.96</v>
      </c>
      <c r="G8" s="17">
        <f>SUM(G3:G7)</f>
        <v>71916757.90999998</v>
      </c>
      <c r="H8" s="17">
        <f>SUM(H3:H7)</f>
        <v>20235221.050000004</v>
      </c>
      <c r="I8" s="17">
        <f t="shared" si="1"/>
        <v>96.18787387415185</v>
      </c>
      <c r="J8" s="10" t="s">
        <v>0</v>
      </c>
      <c r="K8" s="10" t="s">
        <v>0</v>
      </c>
    </row>
    <row r="9" spans="1:11" ht="12">
      <c r="A9" s="12">
        <v>40</v>
      </c>
      <c r="B9" s="13" t="s">
        <v>37</v>
      </c>
      <c r="C9" s="14">
        <v>319750</v>
      </c>
      <c r="D9" s="14">
        <v>0</v>
      </c>
      <c r="E9" s="14">
        <f t="shared" si="0"/>
        <v>319750</v>
      </c>
      <c r="F9" s="14">
        <v>25528.27</v>
      </c>
      <c r="G9" s="14">
        <v>18113.27</v>
      </c>
      <c r="H9" s="14">
        <f>F9-G9</f>
        <v>7415</v>
      </c>
      <c r="I9" s="14">
        <f t="shared" si="1"/>
        <v>7.9838217357310395</v>
      </c>
      <c r="J9" s="9" t="s">
        <v>0</v>
      </c>
      <c r="K9" s="9" t="s">
        <v>0</v>
      </c>
    </row>
    <row r="10" spans="1:11" ht="12">
      <c r="A10" s="12">
        <v>41</v>
      </c>
      <c r="B10" s="13" t="s">
        <v>39</v>
      </c>
      <c r="C10" s="14">
        <v>835580.49</v>
      </c>
      <c r="D10" s="14">
        <v>1298468</v>
      </c>
      <c r="E10" s="14">
        <f t="shared" si="0"/>
        <v>2134048.49</v>
      </c>
      <c r="F10" s="14">
        <v>1271074.82</v>
      </c>
      <c r="G10" s="14">
        <v>1271074.82</v>
      </c>
      <c r="H10" s="14">
        <f aca="true" t="shared" si="2" ref="H10:H17">F10-G10</f>
        <v>0</v>
      </c>
      <c r="I10" s="14">
        <f t="shared" si="1"/>
        <v>59.56166534903806</v>
      </c>
      <c r="J10" s="9" t="s">
        <v>0</v>
      </c>
      <c r="K10" s="9" t="s">
        <v>0</v>
      </c>
    </row>
    <row r="11" spans="1:9" ht="12">
      <c r="A11" s="12">
        <v>43</v>
      </c>
      <c r="B11" s="13" t="s">
        <v>52</v>
      </c>
      <c r="C11" s="14">
        <v>450000</v>
      </c>
      <c r="D11" s="14">
        <v>0</v>
      </c>
      <c r="E11" s="14">
        <f t="shared" si="0"/>
        <v>450000</v>
      </c>
      <c r="F11" s="14">
        <v>450000</v>
      </c>
      <c r="G11" s="14">
        <v>450000</v>
      </c>
      <c r="H11" s="14">
        <f t="shared" si="2"/>
        <v>0</v>
      </c>
      <c r="I11" s="14">
        <f t="shared" si="1"/>
        <v>100</v>
      </c>
    </row>
    <row r="12" spans="1:9" ht="25.5" customHeight="1">
      <c r="A12" s="12">
        <v>44</v>
      </c>
      <c r="B12" s="13" t="s">
        <v>38</v>
      </c>
      <c r="C12" s="14">
        <v>0</v>
      </c>
      <c r="D12" s="14">
        <v>0</v>
      </c>
      <c r="E12" s="14">
        <f t="shared" si="0"/>
        <v>0</v>
      </c>
      <c r="F12" s="14">
        <v>0</v>
      </c>
      <c r="G12" s="14">
        <v>0</v>
      </c>
      <c r="H12" s="14">
        <f t="shared" si="2"/>
        <v>0</v>
      </c>
      <c r="I12" s="14"/>
    </row>
    <row r="13" spans="1:11" ht="12">
      <c r="A13" s="12">
        <v>45</v>
      </c>
      <c r="B13" s="13" t="s">
        <v>40</v>
      </c>
      <c r="C13" s="14">
        <v>174697978</v>
      </c>
      <c r="D13" s="14">
        <v>0</v>
      </c>
      <c r="E13" s="14">
        <f t="shared" si="0"/>
        <v>174697978</v>
      </c>
      <c r="F13" s="14">
        <v>178634165.63</v>
      </c>
      <c r="G13" s="14">
        <v>178634165.63</v>
      </c>
      <c r="H13" s="14">
        <f t="shared" si="2"/>
        <v>0</v>
      </c>
      <c r="I13" s="14">
        <f t="shared" si="1"/>
        <v>102.25313863106075</v>
      </c>
      <c r="J13" s="9" t="s">
        <v>0</v>
      </c>
      <c r="K13" s="9" t="s">
        <v>0</v>
      </c>
    </row>
    <row r="14" spans="1:11" ht="12">
      <c r="A14" s="12">
        <v>46</v>
      </c>
      <c r="B14" s="13" t="s">
        <v>41</v>
      </c>
      <c r="C14" s="14">
        <v>0</v>
      </c>
      <c r="D14" s="14">
        <v>0</v>
      </c>
      <c r="E14" s="14">
        <f t="shared" si="0"/>
        <v>0</v>
      </c>
      <c r="F14" s="14">
        <v>0</v>
      </c>
      <c r="G14" s="14">
        <v>0</v>
      </c>
      <c r="H14" s="14">
        <f t="shared" si="2"/>
        <v>0</v>
      </c>
      <c r="I14" s="14"/>
      <c r="J14" s="9" t="s">
        <v>0</v>
      </c>
      <c r="K14" s="9" t="s">
        <v>0</v>
      </c>
    </row>
    <row r="15" spans="1:11" ht="12">
      <c r="A15" s="12">
        <v>47</v>
      </c>
      <c r="B15" s="13" t="s">
        <v>42</v>
      </c>
      <c r="C15" s="14">
        <v>3000000</v>
      </c>
      <c r="D15" s="14">
        <v>0</v>
      </c>
      <c r="E15" s="14">
        <f t="shared" si="0"/>
        <v>3000000</v>
      </c>
      <c r="F15" s="14">
        <v>2851967</v>
      </c>
      <c r="G15" s="14">
        <v>2851967</v>
      </c>
      <c r="H15" s="14">
        <f t="shared" si="2"/>
        <v>0</v>
      </c>
      <c r="I15" s="14">
        <f t="shared" si="1"/>
        <v>95.06556666666667</v>
      </c>
      <c r="J15" s="9" t="s">
        <v>0</v>
      </c>
      <c r="K15" s="9" t="s">
        <v>0</v>
      </c>
    </row>
    <row r="16" spans="1:11" ht="12">
      <c r="A16" s="12">
        <v>48</v>
      </c>
      <c r="B16" s="13" t="s">
        <v>18</v>
      </c>
      <c r="C16" s="14">
        <v>154000</v>
      </c>
      <c r="D16" s="14">
        <v>0</v>
      </c>
      <c r="E16" s="14">
        <f t="shared" si="0"/>
        <v>154000</v>
      </c>
      <c r="F16" s="14">
        <v>78146.69</v>
      </c>
      <c r="G16" s="14">
        <v>67173.74</v>
      </c>
      <c r="H16" s="14">
        <f t="shared" si="2"/>
        <v>10972.949999999997</v>
      </c>
      <c r="I16" s="14">
        <f t="shared" si="1"/>
        <v>50.7446038961039</v>
      </c>
      <c r="J16" s="9" t="s">
        <v>0</v>
      </c>
      <c r="K16" s="9" t="s">
        <v>0</v>
      </c>
    </row>
    <row r="17" spans="1:9" ht="12">
      <c r="A17" s="12">
        <v>49</v>
      </c>
      <c r="B17" s="13" t="s">
        <v>43</v>
      </c>
      <c r="C17" s="14">
        <v>198000</v>
      </c>
      <c r="D17" s="14">
        <v>0</v>
      </c>
      <c r="E17" s="14">
        <f t="shared" si="0"/>
        <v>198000</v>
      </c>
      <c r="F17" s="14">
        <v>87201.51</v>
      </c>
      <c r="G17" s="14">
        <v>87201.51</v>
      </c>
      <c r="H17" s="14">
        <f t="shared" si="2"/>
        <v>0</v>
      </c>
      <c r="I17" s="14">
        <f t="shared" si="1"/>
        <v>44.04116666666667</v>
      </c>
    </row>
    <row r="18" spans="1:11" s="10" customFormat="1" ht="12">
      <c r="A18" s="15"/>
      <c r="B18" s="16" t="s">
        <v>19</v>
      </c>
      <c r="C18" s="17">
        <f aca="true" t="shared" si="3" ref="C18:H18">SUM(C9:C17)</f>
        <v>179655308.49</v>
      </c>
      <c r="D18" s="17">
        <f t="shared" si="3"/>
        <v>1298468</v>
      </c>
      <c r="E18" s="17">
        <f t="shared" si="0"/>
        <v>180953776.49</v>
      </c>
      <c r="F18" s="17">
        <f t="shared" si="3"/>
        <v>183398083.92</v>
      </c>
      <c r="G18" s="17">
        <f t="shared" si="3"/>
        <v>183379695.97</v>
      </c>
      <c r="H18" s="17">
        <f t="shared" si="3"/>
        <v>18387.949999999997</v>
      </c>
      <c r="I18" s="17">
        <f t="shared" si="1"/>
        <v>101.35079105692778</v>
      </c>
      <c r="J18" s="10" t="s">
        <v>0</v>
      </c>
      <c r="K18" s="10" t="s">
        <v>0</v>
      </c>
    </row>
    <row r="19" spans="1:11" ht="12">
      <c r="A19" s="12">
        <v>52</v>
      </c>
      <c r="B19" s="13" t="s">
        <v>20</v>
      </c>
      <c r="C19" s="14">
        <v>1622500</v>
      </c>
      <c r="D19" s="14">
        <v>0</v>
      </c>
      <c r="E19" s="14">
        <f t="shared" si="0"/>
        <v>1622500</v>
      </c>
      <c r="F19" s="14">
        <v>1477984.61</v>
      </c>
      <c r="G19" s="14">
        <v>1477984.61</v>
      </c>
      <c r="H19" s="14">
        <f>F19-G19</f>
        <v>0</v>
      </c>
      <c r="I19" s="14">
        <f t="shared" si="1"/>
        <v>91.09304221879815</v>
      </c>
      <c r="J19" s="9" t="s">
        <v>0</v>
      </c>
      <c r="K19" s="9" t="s">
        <v>0</v>
      </c>
    </row>
    <row r="20" spans="1:11" ht="12">
      <c r="A20" s="12">
        <v>53</v>
      </c>
      <c r="B20" s="13" t="s">
        <v>21</v>
      </c>
      <c r="C20" s="14">
        <v>2000</v>
      </c>
      <c r="D20" s="14">
        <v>0</v>
      </c>
      <c r="E20" s="14">
        <f t="shared" si="0"/>
        <v>2000</v>
      </c>
      <c r="F20" s="14">
        <v>1395.8</v>
      </c>
      <c r="G20" s="14">
        <v>1395.8</v>
      </c>
      <c r="H20" s="14">
        <f>F20-G20</f>
        <v>0</v>
      </c>
      <c r="I20" s="14">
        <f t="shared" si="1"/>
        <v>69.79</v>
      </c>
      <c r="J20" s="9" t="s">
        <v>0</v>
      </c>
      <c r="K20" s="9" t="s">
        <v>0</v>
      </c>
    </row>
    <row r="21" spans="1:11" ht="12">
      <c r="A21" s="12">
        <v>54</v>
      </c>
      <c r="B21" s="13" t="s">
        <v>22</v>
      </c>
      <c r="C21" s="14">
        <v>728534.22</v>
      </c>
      <c r="D21" s="14">
        <v>0</v>
      </c>
      <c r="E21" s="14">
        <f t="shared" si="0"/>
        <v>728534.22</v>
      </c>
      <c r="F21" s="14">
        <v>672296.71</v>
      </c>
      <c r="G21" s="14">
        <v>247428.09</v>
      </c>
      <c r="H21" s="14">
        <f>F21-G21</f>
        <v>424868.62</v>
      </c>
      <c r="I21" s="14">
        <f t="shared" si="1"/>
        <v>92.28073185086626</v>
      </c>
      <c r="J21" s="9" t="s">
        <v>0</v>
      </c>
      <c r="K21" s="9" t="s">
        <v>0</v>
      </c>
    </row>
    <row r="22" spans="1:11" ht="24">
      <c r="A22" s="12">
        <v>55</v>
      </c>
      <c r="B22" s="13" t="s">
        <v>23</v>
      </c>
      <c r="C22" s="14">
        <v>10000</v>
      </c>
      <c r="D22" s="14">
        <v>0</v>
      </c>
      <c r="E22" s="14">
        <f t="shared" si="0"/>
        <v>10000</v>
      </c>
      <c r="F22" s="14">
        <v>5254.61</v>
      </c>
      <c r="G22" s="14">
        <v>5254.61</v>
      </c>
      <c r="H22" s="14">
        <f>F22-G22</f>
        <v>0</v>
      </c>
      <c r="I22" s="14">
        <f t="shared" si="1"/>
        <v>52.5461</v>
      </c>
      <c r="J22" s="9" t="s">
        <v>0</v>
      </c>
      <c r="K22" s="9" t="s">
        <v>0</v>
      </c>
    </row>
    <row r="23" spans="1:11" ht="12">
      <c r="A23" s="12">
        <v>59</v>
      </c>
      <c r="B23" s="13" t="s">
        <v>24</v>
      </c>
      <c r="C23" s="14">
        <v>0</v>
      </c>
      <c r="D23" s="14">
        <v>0</v>
      </c>
      <c r="E23" s="14">
        <f t="shared" si="0"/>
        <v>0</v>
      </c>
      <c r="F23" s="14">
        <v>0</v>
      </c>
      <c r="G23" s="14">
        <v>0</v>
      </c>
      <c r="H23" s="14">
        <f>F23-G23</f>
        <v>0</v>
      </c>
      <c r="I23" s="14"/>
      <c r="J23" s="9" t="s">
        <v>0</v>
      </c>
      <c r="K23" s="9" t="s">
        <v>0</v>
      </c>
    </row>
    <row r="24" spans="1:11" s="10" customFormat="1" ht="12">
      <c r="A24" s="15"/>
      <c r="B24" s="16" t="s">
        <v>28</v>
      </c>
      <c r="C24" s="17">
        <f aca="true" t="shared" si="4" ref="C24:H24">SUM(C19:C23)</f>
        <v>2363034.2199999997</v>
      </c>
      <c r="D24" s="17">
        <f t="shared" si="4"/>
        <v>0</v>
      </c>
      <c r="E24" s="17">
        <f t="shared" si="0"/>
        <v>2363034.2199999997</v>
      </c>
      <c r="F24" s="17">
        <f t="shared" si="4"/>
        <v>2156931.73</v>
      </c>
      <c r="G24" s="17">
        <f t="shared" si="4"/>
        <v>1732063.1100000003</v>
      </c>
      <c r="H24" s="17">
        <f t="shared" si="4"/>
        <v>424868.62</v>
      </c>
      <c r="I24" s="17">
        <f t="shared" si="1"/>
        <v>91.27805732749822</v>
      </c>
      <c r="J24" s="10" t="s">
        <v>0</v>
      </c>
      <c r="K24" s="10" t="s">
        <v>0</v>
      </c>
    </row>
    <row r="25" spans="1:9" s="10" customFormat="1" ht="12">
      <c r="A25" s="15"/>
      <c r="B25" s="16" t="s">
        <v>29</v>
      </c>
      <c r="C25" s="17">
        <f aca="true" t="shared" si="5" ref="C25:H25">SUM(C24,C18,C8)</f>
        <v>277822496.86</v>
      </c>
      <c r="D25" s="17">
        <f t="shared" si="5"/>
        <v>1298468</v>
      </c>
      <c r="E25" s="17">
        <f t="shared" si="0"/>
        <v>279120964.86</v>
      </c>
      <c r="F25" s="17">
        <f t="shared" si="5"/>
        <v>277706994.60999995</v>
      </c>
      <c r="G25" s="17">
        <f t="shared" si="5"/>
        <v>257028516.99</v>
      </c>
      <c r="H25" s="17">
        <f t="shared" si="5"/>
        <v>20678477.620000005</v>
      </c>
      <c r="I25" s="17">
        <f t="shared" si="1"/>
        <v>99.49342026289237</v>
      </c>
    </row>
    <row r="26" spans="1:9" s="10" customFormat="1" ht="12">
      <c r="A26" s="12">
        <v>60</v>
      </c>
      <c r="B26" s="18" t="s">
        <v>53</v>
      </c>
      <c r="C26" s="14">
        <v>0</v>
      </c>
      <c r="D26" s="14">
        <v>0</v>
      </c>
      <c r="E26" s="14">
        <f t="shared" si="0"/>
        <v>0</v>
      </c>
      <c r="F26" s="14">
        <v>0</v>
      </c>
      <c r="G26" s="14">
        <v>0</v>
      </c>
      <c r="H26" s="14">
        <f>F26-G26</f>
        <v>0</v>
      </c>
      <c r="I26" s="17"/>
    </row>
    <row r="27" spans="1:9" s="10" customFormat="1" ht="12">
      <c r="A27" s="12">
        <v>61</v>
      </c>
      <c r="B27" s="18" t="s">
        <v>46</v>
      </c>
      <c r="C27" s="14">
        <v>6500</v>
      </c>
      <c r="D27" s="14">
        <v>0</v>
      </c>
      <c r="E27" s="14">
        <f t="shared" si="0"/>
        <v>6500</v>
      </c>
      <c r="F27" s="14">
        <v>890</v>
      </c>
      <c r="G27" s="14">
        <v>890</v>
      </c>
      <c r="H27" s="14">
        <f>F27-G27</f>
        <v>0</v>
      </c>
      <c r="I27" s="14">
        <f t="shared" si="1"/>
        <v>13.692307692307692</v>
      </c>
    </row>
    <row r="28" spans="1:9" s="10" customFormat="1" ht="12">
      <c r="A28" s="12"/>
      <c r="B28" s="16" t="s">
        <v>47</v>
      </c>
      <c r="C28" s="17">
        <f aca="true" t="shared" si="6" ref="C28:H28">SUM(C26:C27)</f>
        <v>6500</v>
      </c>
      <c r="D28" s="17">
        <f t="shared" si="6"/>
        <v>0</v>
      </c>
      <c r="E28" s="17">
        <f t="shared" si="0"/>
        <v>6500</v>
      </c>
      <c r="F28" s="17">
        <f t="shared" si="6"/>
        <v>890</v>
      </c>
      <c r="G28" s="17">
        <f t="shared" si="6"/>
        <v>890</v>
      </c>
      <c r="H28" s="17">
        <f t="shared" si="6"/>
        <v>0</v>
      </c>
      <c r="I28" s="17">
        <f t="shared" si="1"/>
        <v>13.692307692307692</v>
      </c>
    </row>
    <row r="29" spans="1:11" ht="12">
      <c r="A29" s="12">
        <v>70</v>
      </c>
      <c r="B29" s="13" t="s">
        <v>44</v>
      </c>
      <c r="C29" s="14">
        <v>14709232.07</v>
      </c>
      <c r="D29" s="14">
        <v>0</v>
      </c>
      <c r="E29" s="14">
        <f t="shared" si="0"/>
        <v>14709232.07</v>
      </c>
      <c r="F29" s="14">
        <v>21339041.26</v>
      </c>
      <c r="G29" s="14">
        <v>20516749.25</v>
      </c>
      <c r="H29" s="14">
        <f>F29-G29</f>
        <v>822292.0100000016</v>
      </c>
      <c r="I29" s="14">
        <f t="shared" si="1"/>
        <v>145.07243585830517</v>
      </c>
      <c r="J29" s="9" t="s">
        <v>0</v>
      </c>
      <c r="K29" s="9" t="s">
        <v>0</v>
      </c>
    </row>
    <row r="30" spans="1:11" ht="12">
      <c r="A30" s="12">
        <v>71</v>
      </c>
      <c r="B30" s="13" t="s">
        <v>15</v>
      </c>
      <c r="C30" s="14">
        <v>2045000</v>
      </c>
      <c r="D30" s="14">
        <v>0</v>
      </c>
      <c r="E30" s="14">
        <f t="shared" si="0"/>
        <v>2045000</v>
      </c>
      <c r="F30" s="14">
        <v>255086.22</v>
      </c>
      <c r="G30" s="14">
        <v>255086.22</v>
      </c>
      <c r="H30" s="14">
        <f aca="true" t="shared" si="7" ref="H30:H38">F30-G30</f>
        <v>0</v>
      </c>
      <c r="I30" s="14">
        <f t="shared" si="1"/>
        <v>12.47365378973105</v>
      </c>
      <c r="J30" s="9" t="s">
        <v>0</v>
      </c>
      <c r="K30" s="9" t="s">
        <v>0</v>
      </c>
    </row>
    <row r="31" spans="1:9" ht="12">
      <c r="A31" s="12">
        <v>72</v>
      </c>
      <c r="B31" s="13" t="s">
        <v>54</v>
      </c>
      <c r="C31" s="14">
        <v>24500</v>
      </c>
      <c r="D31" s="14">
        <v>0</v>
      </c>
      <c r="E31" s="14">
        <f t="shared" si="0"/>
        <v>24500</v>
      </c>
      <c r="F31" s="14">
        <v>0</v>
      </c>
      <c r="G31" s="14">
        <v>0</v>
      </c>
      <c r="H31" s="14">
        <f t="shared" si="7"/>
        <v>0</v>
      </c>
      <c r="I31" s="14">
        <f t="shared" si="1"/>
        <v>0</v>
      </c>
    </row>
    <row r="32" spans="1:9" ht="12">
      <c r="A32" s="12">
        <v>73</v>
      </c>
      <c r="B32" s="13" t="s">
        <v>55</v>
      </c>
      <c r="C32" s="14">
        <v>0</v>
      </c>
      <c r="D32" s="14">
        <v>0</v>
      </c>
      <c r="E32" s="14">
        <f t="shared" si="0"/>
        <v>0</v>
      </c>
      <c r="F32" s="14">
        <v>0</v>
      </c>
      <c r="G32" s="14">
        <v>0</v>
      </c>
      <c r="H32" s="14">
        <f t="shared" si="7"/>
        <v>0</v>
      </c>
      <c r="I32" s="14"/>
    </row>
    <row r="33" spans="1:11" ht="24">
      <c r="A33" s="12">
        <v>74</v>
      </c>
      <c r="B33" s="13" t="s">
        <v>34</v>
      </c>
      <c r="C33" s="14">
        <v>1085523</v>
      </c>
      <c r="D33" s="14">
        <v>0</v>
      </c>
      <c r="E33" s="14">
        <f t="shared" si="0"/>
        <v>1085523</v>
      </c>
      <c r="F33" s="14">
        <v>258414.35</v>
      </c>
      <c r="G33" s="14">
        <v>258414.35</v>
      </c>
      <c r="H33" s="14">
        <f t="shared" si="7"/>
        <v>0</v>
      </c>
      <c r="I33" s="14">
        <f t="shared" si="1"/>
        <v>23.805515866545434</v>
      </c>
      <c r="J33" s="9" t="s">
        <v>0</v>
      </c>
      <c r="K33" s="9" t="s">
        <v>0</v>
      </c>
    </row>
    <row r="34" spans="1:11" ht="12">
      <c r="A34" s="12">
        <v>75</v>
      </c>
      <c r="B34" s="13" t="s">
        <v>36</v>
      </c>
      <c r="C34" s="14">
        <v>3598000</v>
      </c>
      <c r="D34" s="14">
        <v>0</v>
      </c>
      <c r="E34" s="14">
        <f t="shared" si="0"/>
        <v>3598000</v>
      </c>
      <c r="F34" s="14">
        <v>2777360.01</v>
      </c>
      <c r="G34" s="14">
        <v>2777360.01</v>
      </c>
      <c r="H34" s="14">
        <f t="shared" si="7"/>
        <v>0</v>
      </c>
      <c r="I34" s="14">
        <f t="shared" si="1"/>
        <v>77.1917734852696</v>
      </c>
      <c r="J34" s="9" t="s">
        <v>0</v>
      </c>
      <c r="K34" s="9" t="s">
        <v>0</v>
      </c>
    </row>
    <row r="35" spans="1:11" ht="12">
      <c r="A35" s="12">
        <v>76</v>
      </c>
      <c r="B35" s="13" t="s">
        <v>16</v>
      </c>
      <c r="C35" s="14">
        <v>0</v>
      </c>
      <c r="D35" s="14">
        <v>0</v>
      </c>
      <c r="E35" s="14">
        <f t="shared" si="0"/>
        <v>0</v>
      </c>
      <c r="F35" s="14">
        <v>0</v>
      </c>
      <c r="G35" s="14">
        <v>0</v>
      </c>
      <c r="H35" s="14">
        <f t="shared" si="7"/>
        <v>0</v>
      </c>
      <c r="I35" s="14"/>
      <c r="J35" s="9" t="s">
        <v>0</v>
      </c>
      <c r="K35" s="9" t="s">
        <v>0</v>
      </c>
    </row>
    <row r="36" spans="1:11" ht="12">
      <c r="A36" s="12">
        <v>77</v>
      </c>
      <c r="B36" s="13" t="s">
        <v>17</v>
      </c>
      <c r="C36" s="14">
        <v>9726598.1</v>
      </c>
      <c r="D36" s="14">
        <v>0</v>
      </c>
      <c r="E36" s="14">
        <f t="shared" si="0"/>
        <v>9726598.1</v>
      </c>
      <c r="F36" s="14">
        <v>3098342.43</v>
      </c>
      <c r="G36" s="14">
        <v>3098342.43</v>
      </c>
      <c r="H36" s="14">
        <f t="shared" si="7"/>
        <v>0</v>
      </c>
      <c r="I36" s="14">
        <f t="shared" si="1"/>
        <v>31.85432767084311</v>
      </c>
      <c r="J36" s="9" t="s">
        <v>0</v>
      </c>
      <c r="K36" s="9" t="s">
        <v>0</v>
      </c>
    </row>
    <row r="37" spans="1:9" ht="12">
      <c r="A37" s="12">
        <v>78</v>
      </c>
      <c r="B37" s="13" t="s">
        <v>18</v>
      </c>
      <c r="C37" s="14">
        <v>1060000</v>
      </c>
      <c r="D37" s="14">
        <v>0</v>
      </c>
      <c r="E37" s="14">
        <f t="shared" si="0"/>
        <v>1060000</v>
      </c>
      <c r="F37" s="14">
        <v>164086.05</v>
      </c>
      <c r="G37" s="14">
        <v>164086.05</v>
      </c>
      <c r="H37" s="14">
        <f t="shared" si="7"/>
        <v>0</v>
      </c>
      <c r="I37" s="14">
        <f t="shared" si="1"/>
        <v>15.479816037735848</v>
      </c>
    </row>
    <row r="38" spans="1:11" ht="12">
      <c r="A38" s="12">
        <v>79</v>
      </c>
      <c r="B38" s="13" t="s">
        <v>25</v>
      </c>
      <c r="C38" s="14">
        <v>12006387.5</v>
      </c>
      <c r="D38" s="14">
        <v>0</v>
      </c>
      <c r="E38" s="14">
        <f t="shared" si="0"/>
        <v>12006387.5</v>
      </c>
      <c r="F38" s="14">
        <v>15491436.81</v>
      </c>
      <c r="G38" s="14">
        <v>15491436.81</v>
      </c>
      <c r="H38" s="14">
        <f t="shared" si="7"/>
        <v>0</v>
      </c>
      <c r="I38" s="14">
        <f t="shared" si="1"/>
        <v>129.0266269516955</v>
      </c>
      <c r="J38" s="9" t="s">
        <v>0</v>
      </c>
      <c r="K38" s="9" t="s">
        <v>0</v>
      </c>
    </row>
    <row r="39" spans="1:11" s="10" customFormat="1" ht="12">
      <c r="A39" s="15"/>
      <c r="B39" s="16" t="s">
        <v>48</v>
      </c>
      <c r="C39" s="17">
        <f aca="true" t="shared" si="8" ref="C39:H39">SUM(C29:C38)</f>
        <v>44255240.67</v>
      </c>
      <c r="D39" s="17">
        <f t="shared" si="8"/>
        <v>0</v>
      </c>
      <c r="E39" s="17">
        <f t="shared" si="0"/>
        <v>44255240.67</v>
      </c>
      <c r="F39" s="17">
        <f t="shared" si="8"/>
        <v>43383767.13</v>
      </c>
      <c r="G39" s="17">
        <f t="shared" si="8"/>
        <v>42561475.12</v>
      </c>
      <c r="H39" s="17">
        <f t="shared" si="8"/>
        <v>822292.0100000016</v>
      </c>
      <c r="I39" s="17">
        <f t="shared" si="1"/>
        <v>98.0308014897075</v>
      </c>
      <c r="J39" s="10" t="s">
        <v>0</v>
      </c>
      <c r="K39" s="10" t="s">
        <v>0</v>
      </c>
    </row>
    <row r="40" spans="1:9" s="10" customFormat="1" ht="12">
      <c r="A40" s="15"/>
      <c r="B40" s="16" t="s">
        <v>30</v>
      </c>
      <c r="C40" s="17">
        <f>SUM(C39+C28)</f>
        <v>44261740.67</v>
      </c>
      <c r="D40" s="17">
        <f>SUM(D39+D28)</f>
        <v>0</v>
      </c>
      <c r="E40" s="17">
        <f t="shared" si="0"/>
        <v>44261740.67</v>
      </c>
      <c r="F40" s="17">
        <f>SUM(F39+F28)</f>
        <v>43384657.13</v>
      </c>
      <c r="G40" s="17">
        <f>SUM(G39+G28)</f>
        <v>42562365.12</v>
      </c>
      <c r="H40" s="17">
        <f>SUM(H39+H28)</f>
        <v>822292.0100000016</v>
      </c>
      <c r="I40" s="17">
        <f t="shared" si="1"/>
        <v>98.0184160705761</v>
      </c>
    </row>
    <row r="41" spans="1:9" s="10" customFormat="1" ht="12">
      <c r="A41" s="15"/>
      <c r="B41" s="16" t="s">
        <v>35</v>
      </c>
      <c r="C41" s="17">
        <f>SUM(C25,C40)</f>
        <v>322084237.53000003</v>
      </c>
      <c r="D41" s="17">
        <f>SUM(D25,D40)</f>
        <v>1298468</v>
      </c>
      <c r="E41" s="17">
        <f>C41+D41</f>
        <v>323382705.53000003</v>
      </c>
      <c r="F41" s="17">
        <f>SUM(F25,F40)</f>
        <v>321091651.73999995</v>
      </c>
      <c r="G41" s="17">
        <f>SUM(G25,G40)</f>
        <v>299590882.11</v>
      </c>
      <c r="H41" s="17">
        <f>SUM(H25,H40)</f>
        <v>21500769.630000006</v>
      </c>
      <c r="I41" s="17">
        <f t="shared" si="1"/>
        <v>99.29153484375573</v>
      </c>
    </row>
    <row r="42" spans="1:11" ht="24">
      <c r="A42" s="12">
        <v>83</v>
      </c>
      <c r="B42" s="13" t="s">
        <v>26</v>
      </c>
      <c r="C42" s="14">
        <v>243461.6</v>
      </c>
      <c r="D42" s="14">
        <v>0</v>
      </c>
      <c r="E42" s="14">
        <f t="shared" si="0"/>
        <v>243461.6</v>
      </c>
      <c r="F42" s="14">
        <v>100440.39</v>
      </c>
      <c r="G42" s="14">
        <v>100440.39</v>
      </c>
      <c r="H42" s="14">
        <f>F42-G42</f>
        <v>0</v>
      </c>
      <c r="I42" s="14">
        <f t="shared" si="1"/>
        <v>41.25512606505502</v>
      </c>
      <c r="J42" s="9" t="s">
        <v>0</v>
      </c>
      <c r="K42" s="9" t="s">
        <v>0</v>
      </c>
    </row>
    <row r="43" spans="1:9" ht="12">
      <c r="A43" s="12">
        <v>86</v>
      </c>
      <c r="B43" s="13" t="s">
        <v>45</v>
      </c>
      <c r="C43" s="14">
        <v>12000</v>
      </c>
      <c r="D43" s="14">
        <v>0</v>
      </c>
      <c r="E43" s="14">
        <f t="shared" si="0"/>
        <v>12000</v>
      </c>
      <c r="F43" s="14">
        <v>2625.56</v>
      </c>
      <c r="G43" s="14">
        <v>2625.56</v>
      </c>
      <c r="H43" s="14">
        <f>F43-G43</f>
        <v>0</v>
      </c>
      <c r="I43" s="14">
        <f t="shared" si="1"/>
        <v>21.879666666666665</v>
      </c>
    </row>
    <row r="44" spans="1:11" ht="12">
      <c r="A44" s="12">
        <v>87</v>
      </c>
      <c r="B44" s="13" t="s">
        <v>27</v>
      </c>
      <c r="C44" s="14">
        <v>22148738.24</v>
      </c>
      <c r="D44" s="14">
        <v>2744225.97</v>
      </c>
      <c r="E44" s="14">
        <f t="shared" si="0"/>
        <v>24892964.209999997</v>
      </c>
      <c r="F44" s="14">
        <v>0</v>
      </c>
      <c r="G44" s="14">
        <v>0</v>
      </c>
      <c r="H44" s="14">
        <f>F44-G44</f>
        <v>0</v>
      </c>
      <c r="I44" s="14">
        <f t="shared" si="1"/>
        <v>0</v>
      </c>
      <c r="J44" s="9" t="s">
        <v>0</v>
      </c>
      <c r="K44" s="9" t="s">
        <v>0</v>
      </c>
    </row>
    <row r="45" spans="1:11" s="10" customFormat="1" ht="12">
      <c r="A45" s="15"/>
      <c r="B45" s="16" t="s">
        <v>49</v>
      </c>
      <c r="C45" s="17">
        <f>SUM(C42:C44)</f>
        <v>22404199.84</v>
      </c>
      <c r="D45" s="17">
        <f>SUM(D42:D44)</f>
        <v>2744225.97</v>
      </c>
      <c r="E45" s="17">
        <f t="shared" si="0"/>
        <v>25148425.81</v>
      </c>
      <c r="F45" s="17">
        <f>SUM(F42:F44)</f>
        <v>103065.95</v>
      </c>
      <c r="G45" s="17">
        <f>SUM(G42:G44)</f>
        <v>103065.95</v>
      </c>
      <c r="H45" s="17">
        <f>SUM(H42:H44)</f>
        <v>0</v>
      </c>
      <c r="I45" s="17">
        <f t="shared" si="1"/>
        <v>0.40983062231679307</v>
      </c>
      <c r="J45" s="10" t="s">
        <v>0</v>
      </c>
      <c r="K45" s="10" t="s">
        <v>0</v>
      </c>
    </row>
    <row r="46" spans="1:11" ht="12">
      <c r="A46" s="12">
        <v>91</v>
      </c>
      <c r="B46" s="13" t="s">
        <v>51</v>
      </c>
      <c r="C46" s="14">
        <v>0</v>
      </c>
      <c r="D46" s="14">
        <v>0</v>
      </c>
      <c r="E46" s="14">
        <f t="shared" si="0"/>
        <v>0</v>
      </c>
      <c r="F46" s="14">
        <v>22742837.99</v>
      </c>
      <c r="G46" s="14">
        <v>22742837.99</v>
      </c>
      <c r="H46" s="14">
        <f>F46-G46</f>
        <v>0</v>
      </c>
      <c r="I46" s="14"/>
      <c r="J46" s="9" t="s">
        <v>0</v>
      </c>
      <c r="K46" s="9" t="s">
        <v>0</v>
      </c>
    </row>
    <row r="47" spans="1:11" s="10" customFormat="1" ht="12">
      <c r="A47" s="15"/>
      <c r="B47" s="16" t="s">
        <v>50</v>
      </c>
      <c r="C47" s="17">
        <f aca="true" t="shared" si="9" ref="C47:H47">SUM(C46)</f>
        <v>0</v>
      </c>
      <c r="D47" s="17">
        <f t="shared" si="9"/>
        <v>0</v>
      </c>
      <c r="E47" s="17">
        <f t="shared" si="0"/>
        <v>0</v>
      </c>
      <c r="F47" s="17">
        <f t="shared" si="9"/>
        <v>22742837.99</v>
      </c>
      <c r="G47" s="17">
        <f t="shared" si="9"/>
        <v>22742837.99</v>
      </c>
      <c r="H47" s="17">
        <f t="shared" si="9"/>
        <v>0</v>
      </c>
      <c r="I47" s="17"/>
      <c r="J47" s="10" t="s">
        <v>0</v>
      </c>
      <c r="K47" s="10" t="s">
        <v>0</v>
      </c>
    </row>
    <row r="48" spans="1:9" s="10" customFormat="1" ht="12">
      <c r="A48" s="15"/>
      <c r="B48" s="16" t="s">
        <v>31</v>
      </c>
      <c r="C48" s="17">
        <f>SUM(C47,C45)</f>
        <v>22404199.84</v>
      </c>
      <c r="D48" s="17">
        <f>SUM(D47,D45)</f>
        <v>2744225.97</v>
      </c>
      <c r="E48" s="17">
        <f t="shared" si="0"/>
        <v>25148425.81</v>
      </c>
      <c r="F48" s="17">
        <f>SUM(F47,F45)</f>
        <v>22845903.939999998</v>
      </c>
      <c r="G48" s="17">
        <f>SUM(G47,G45)</f>
        <v>22845903.939999998</v>
      </c>
      <c r="H48" s="17">
        <f>SUM(H47,H45)</f>
        <v>0</v>
      </c>
      <c r="I48" s="17">
        <f t="shared" si="1"/>
        <v>90.84427038337952</v>
      </c>
    </row>
    <row r="49" spans="1:9" s="10" customFormat="1" ht="34.5" customHeight="1">
      <c r="A49" s="15"/>
      <c r="B49" s="16" t="s">
        <v>32</v>
      </c>
      <c r="C49" s="17">
        <f>SUM(C48,C40,C25)</f>
        <v>344488437.37</v>
      </c>
      <c r="D49" s="17">
        <f>SUM(D48,D40,D25)</f>
        <v>4042693.97</v>
      </c>
      <c r="E49" s="17">
        <f t="shared" si="0"/>
        <v>348531131.34000003</v>
      </c>
      <c r="F49" s="17">
        <f>SUM(F48,F40,F25)</f>
        <v>343937555.67999995</v>
      </c>
      <c r="G49" s="17">
        <f>SUM(G48,G40,G25)</f>
        <v>322436786.05</v>
      </c>
      <c r="H49" s="17">
        <f>SUM(H48,H40,H25)</f>
        <v>21500769.630000006</v>
      </c>
      <c r="I49" s="17">
        <f t="shared" si="1"/>
        <v>98.68201854958002</v>
      </c>
    </row>
  </sheetData>
  <sheetProtection/>
  <mergeCells count="1">
    <mergeCell ref="A1:H1"/>
  </mergeCells>
  <printOptions horizontalCentered="1" verticalCentered="1"/>
  <pageMargins left="0.24" right="0.26" top="0.17" bottom="0.27" header="0" footer="0"/>
  <pageSetup horizontalDpi="600" verticalDpi="600" orientation="landscape" paperSize="9" scale="90" r:id="rId1"/>
  <ignoredErrors>
    <ignoredError sqref="C8:H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esther.lopezelorriag</cp:lastModifiedBy>
  <cp:lastPrinted>2012-07-09T08:50:19Z</cp:lastPrinted>
  <dcterms:created xsi:type="dcterms:W3CDTF">2004-10-13T09:22:50Z</dcterms:created>
  <dcterms:modified xsi:type="dcterms:W3CDTF">2014-06-27T11:57:20Z</dcterms:modified>
  <cp:category/>
  <cp:version/>
  <cp:contentType/>
  <cp:contentStatus/>
</cp:coreProperties>
</file>