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firstSheet="2" activeTab="4"/>
  </bookViews>
  <sheets>
    <sheet name="CUADRO 52" sheetId="1" r:id="rId1"/>
    <sheet name="CUADROS 53 Y 54" sheetId="2" r:id="rId2"/>
    <sheet name="CUADROS 55 Y 56" sheetId="3" r:id="rId3"/>
    <sheet name="RATIOS CUADRO 57 A 61" sheetId="4" r:id="rId4"/>
    <sheet name="TASA AMORT CUADR. 62 AL 64 " sheetId="5" r:id="rId5"/>
  </sheets>
  <definedNames>
    <definedName name="_xlnm.Print_Area" localSheetId="4">'TASA AMORT CUADR. 62 AL 64 '!$A$1:$C$26</definedName>
  </definedNames>
  <calcPr fullCalcOnLoad="1"/>
</workbook>
</file>

<file path=xl/sharedStrings.xml><?xml version="1.0" encoding="utf-8"?>
<sst xmlns="http://schemas.openxmlformats.org/spreadsheetml/2006/main" count="65" uniqueCount="46">
  <si>
    <t>Indicador</t>
  </si>
  <si>
    <t>Derechos cobrados</t>
  </si>
  <si>
    <t>Derechos reconocidos netos</t>
  </si>
  <si>
    <t>Obligaciones pagadas</t>
  </si>
  <si>
    <t>Cobros</t>
  </si>
  <si>
    <t>Pagos</t>
  </si>
  <si>
    <t>Diferencias</t>
  </si>
  <si>
    <t>Activo total (1)</t>
  </si>
  <si>
    <t>Fondos ajenos totales (2)</t>
  </si>
  <si>
    <t>Solvencia: (1)/(2)</t>
  </si>
  <si>
    <t>Inmovilizado neto (1)</t>
  </si>
  <si>
    <t>Fondos propios (2)</t>
  </si>
  <si>
    <t>Cobertura: (2)/(1)</t>
  </si>
  <si>
    <t>Obligaciones reconocidas netas</t>
  </si>
  <si>
    <t>CONCEPTO</t>
  </si>
  <si>
    <t>Capitales propios</t>
  </si>
  <si>
    <t>Deudas totales</t>
  </si>
  <si>
    <t>Pasivo circulante</t>
  </si>
  <si>
    <t>Deudas a largo plazo</t>
  </si>
  <si>
    <t>Inmovilizado neto</t>
  </si>
  <si>
    <t>Amortización acumulada de bienes muebles</t>
  </si>
  <si>
    <t xml:space="preserve">Ingresos </t>
  </si>
  <si>
    <t xml:space="preserve">Gastos </t>
  </si>
  <si>
    <t xml:space="preserve">Resultado </t>
  </si>
  <si>
    <t>Activo fijo material (bienes muebles)</t>
  </si>
  <si>
    <t>Amortización acumulada de construcciones</t>
  </si>
  <si>
    <t>Activo fijo material (construcciones)</t>
  </si>
  <si>
    <t xml:space="preserve">Activo fijo inmaterial </t>
  </si>
  <si>
    <t>Gráfico 24</t>
  </si>
  <si>
    <t>Gráfico 25</t>
  </si>
  <si>
    <t xml:space="preserve">Cuadro 60. Tasa de cobertura del inmovilizado con fondos propios, </t>
  </si>
  <si>
    <t>Cuadro 61. Tasa de cobertura del Inmovilizado por Recursos ajenos a largo plazo,</t>
  </si>
  <si>
    <t>Cuadro 52. Indicador de resultados, ejercicios  2009-2013 (millones)</t>
  </si>
  <si>
    <t>Cuadro 53. Grado de cumplimiento de los cobros, ejercicios 2009-2013 (millones)</t>
  </si>
  <si>
    <t>Cuadro 54. Grado de cumplimiento de los pagos, ejercicios  2009-2013 (millones)</t>
  </si>
  <si>
    <t>Cuadro 55. Índice de tesorería, ejercicios  2009-2013 (millones)</t>
  </si>
  <si>
    <t>Cuadro 56. Ratio de solvencia, ejercicios  2009-2013 (miles)</t>
  </si>
  <si>
    <t>Cuadro 58. Tasa de endeudamiento a corto plazo, ejercicios 2009-2013</t>
  </si>
  <si>
    <t>Cuadro 57. Tasa de endeudamiento, ejercicios 2009-2013</t>
  </si>
  <si>
    <t>Cuadro 59. Tasa de endeudamiento a largo plazo, ejercicios 2009-2013</t>
  </si>
  <si>
    <t>ejercicios 2009-2013 (miles)</t>
  </si>
  <si>
    <t>ejercicios 2009-2013</t>
  </si>
  <si>
    <t>Cuadro 62. Tasa acumulada de amortización bienes muebles, ejercicios 2009-2013</t>
  </si>
  <si>
    <t>Cuadro 63. Tasa acumulada de amortización de construcciones, ejercicios 2009-2013</t>
  </si>
  <si>
    <t>Cuadro 64. Tasa acumulada amortización inmovilizado inmaterial, ejercicios 2009-2013</t>
  </si>
  <si>
    <t>Amortización acumulada Inmovil. inmaterial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</si>
</sst>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5" borderId="10" xfId="0" applyFont="1" applyFill="1" applyBorder="1" applyAlignment="1">
      <alignment horizontal="right" vertical="center"/>
    </xf>
    <xf numFmtId="0" fontId="23" fillId="6" borderId="10" xfId="0" applyFont="1" applyFill="1" applyBorder="1" applyAlignment="1">
      <alignment horizontal="right" vertical="center"/>
    </xf>
    <xf numFmtId="0" fontId="23" fillId="7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/>
    </xf>
    <xf numFmtId="4" fontId="24" fillId="6" borderId="0" xfId="0" applyNumberFormat="1" applyFont="1" applyFill="1" applyBorder="1" applyAlignment="1">
      <alignment/>
    </xf>
    <xf numFmtId="4" fontId="24" fillId="7" borderId="0" xfId="0" applyNumberFormat="1" applyFont="1" applyFill="1" applyAlignment="1">
      <alignment/>
    </xf>
    <xf numFmtId="4" fontId="24" fillId="10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4" fontId="24" fillId="5" borderId="10" xfId="0" applyNumberFormat="1" applyFont="1" applyFill="1" applyBorder="1" applyAlignment="1">
      <alignment/>
    </xf>
    <xf numFmtId="4" fontId="24" fillId="6" borderId="10" xfId="0" applyNumberFormat="1" applyFont="1" applyFill="1" applyBorder="1" applyAlignment="1">
      <alignment/>
    </xf>
    <xf numFmtId="4" fontId="24" fillId="7" borderId="10" xfId="0" applyNumberFormat="1" applyFont="1" applyFill="1" applyBorder="1" applyAlignment="1">
      <alignment/>
    </xf>
    <xf numFmtId="4" fontId="24" fillId="10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0" fontId="23" fillId="5" borderId="10" xfId="0" applyNumberFormat="1" applyFont="1" applyFill="1" applyBorder="1" applyAlignment="1">
      <alignment/>
    </xf>
    <xf numFmtId="10" fontId="23" fillId="6" borderId="10" xfId="0" applyNumberFormat="1" applyFont="1" applyFill="1" applyBorder="1" applyAlignment="1">
      <alignment/>
    </xf>
    <xf numFmtId="10" fontId="23" fillId="7" borderId="10" xfId="0" applyNumberFormat="1" applyFont="1" applyFill="1" applyBorder="1" applyAlignment="1">
      <alignment/>
    </xf>
    <xf numFmtId="10" fontId="23" fillId="10" borderId="1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3" fillId="5" borderId="10" xfId="0" applyNumberFormat="1" applyFont="1" applyFill="1" applyBorder="1" applyAlignment="1">
      <alignment horizontal="right" vertical="center"/>
    </xf>
    <xf numFmtId="0" fontId="23" fillId="6" borderId="10" xfId="0" applyNumberFormat="1" applyFont="1" applyFill="1" applyBorder="1" applyAlignment="1">
      <alignment horizontal="right" vertical="center"/>
    </xf>
    <xf numFmtId="0" fontId="23" fillId="7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/>
    </xf>
    <xf numFmtId="0" fontId="24" fillId="5" borderId="10" xfId="0" applyFont="1" applyFill="1" applyBorder="1" applyAlignment="1">
      <alignment/>
    </xf>
    <xf numFmtId="0" fontId="24" fillId="6" borderId="10" xfId="0" applyFont="1" applyFill="1" applyBorder="1" applyAlignment="1">
      <alignment/>
    </xf>
    <xf numFmtId="0" fontId="24" fillId="7" borderId="0" xfId="0" applyFont="1" applyFill="1" applyAlignment="1">
      <alignment/>
    </xf>
    <xf numFmtId="4" fontId="24" fillId="10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4" fillId="7" borderId="10" xfId="0" applyFont="1" applyFill="1" applyBorder="1" applyAlignment="1">
      <alignment/>
    </xf>
    <xf numFmtId="4" fontId="24" fillId="10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0" fontId="23" fillId="5" borderId="10" xfId="0" applyNumberFormat="1" applyFont="1" applyFill="1" applyBorder="1" applyAlignment="1">
      <alignment/>
    </xf>
    <xf numFmtId="10" fontId="23" fillId="6" borderId="10" xfId="0" applyNumberFormat="1" applyFont="1" applyFill="1" applyBorder="1" applyAlignment="1">
      <alignment/>
    </xf>
    <xf numFmtId="10" fontId="23" fillId="7" borderId="10" xfId="0" applyNumberFormat="1" applyFont="1" applyFill="1" applyBorder="1" applyAlignment="1">
      <alignment/>
    </xf>
    <xf numFmtId="10" fontId="23" fillId="10" borderId="1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10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10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4" fontId="24" fillId="7" borderId="0" xfId="0" applyNumberFormat="1" applyFont="1" applyFill="1" applyAlignment="1">
      <alignment/>
    </xf>
    <xf numFmtId="4" fontId="24" fillId="7" borderId="10" xfId="0" applyNumberFormat="1" applyFont="1" applyFill="1" applyBorder="1" applyAlignment="1">
      <alignment/>
    </xf>
    <xf numFmtId="4" fontId="24" fillId="5" borderId="10" xfId="0" applyNumberFormat="1" applyFont="1" applyFill="1" applyBorder="1" applyAlignment="1">
      <alignment/>
    </xf>
    <xf numFmtId="4" fontId="24" fillId="6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" fontId="23" fillId="5" borderId="10" xfId="0" applyNumberFormat="1" applyFont="1" applyFill="1" applyBorder="1" applyAlignment="1">
      <alignment/>
    </xf>
    <xf numFmtId="2" fontId="23" fillId="6" borderId="10" xfId="0" applyNumberFormat="1" applyFont="1" applyFill="1" applyBorder="1" applyAlignment="1">
      <alignment/>
    </xf>
    <xf numFmtId="2" fontId="23" fillId="7" borderId="10" xfId="0" applyNumberFormat="1" applyFont="1" applyFill="1" applyBorder="1" applyAlignment="1">
      <alignment/>
    </xf>
    <xf numFmtId="2" fontId="23" fillId="10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34" borderId="0" xfId="0" applyFont="1" applyFill="1" applyAlignment="1">
      <alignment/>
    </xf>
    <xf numFmtId="0" fontId="23" fillId="0" borderId="0" xfId="0" applyFont="1" applyAlignment="1">
      <alignment/>
    </xf>
    <xf numFmtId="0" fontId="23" fillId="5" borderId="10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174" fontId="23" fillId="0" borderId="10" xfId="0" applyNumberFormat="1" applyFont="1" applyBorder="1" applyAlignment="1">
      <alignment/>
    </xf>
    <xf numFmtId="174" fontId="24" fillId="0" borderId="0" xfId="0" applyNumberFormat="1" applyFont="1" applyAlignment="1">
      <alignment/>
    </xf>
    <xf numFmtId="10" fontId="23" fillId="0" borderId="11" xfId="0" applyNumberFormat="1" applyFont="1" applyBorder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/>
    </xf>
    <xf numFmtId="4" fontId="24" fillId="5" borderId="0" xfId="0" applyNumberFormat="1" applyFont="1" applyFill="1" applyAlignment="1">
      <alignment/>
    </xf>
    <xf numFmtId="4" fontId="24" fillId="6" borderId="0" xfId="0" applyNumberFormat="1" applyFont="1" applyFill="1" applyAlignment="1">
      <alignment/>
    </xf>
    <xf numFmtId="0" fontId="23" fillId="5" borderId="10" xfId="0" applyNumberFormat="1" applyFont="1" applyFill="1" applyBorder="1" applyAlignment="1">
      <alignment/>
    </xf>
    <xf numFmtId="0" fontId="23" fillId="6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02975"/>
          <c:w val="0.946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54'!$B$6</c:f>
              <c:strCache>
                <c:ptCount val="1"/>
                <c:pt idx="0">
                  <c:v>Derechos cobrados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54'!$C$5:$G$5</c:f>
              <c:numCache/>
            </c:numRef>
          </c:cat>
          <c:val>
            <c:numRef>
              <c:f>'CUADROS 53 Y 54'!$C$6:$G$6</c:f>
              <c:numCache/>
            </c:numRef>
          </c:val>
          <c:shape val="box"/>
        </c:ser>
        <c:ser>
          <c:idx val="1"/>
          <c:order val="1"/>
          <c:tx>
            <c:strRef>
              <c:f>'CUADROS 53 Y 54'!$B$7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54'!$C$5:$G$5</c:f>
              <c:numCache/>
            </c:numRef>
          </c:cat>
          <c:val>
            <c:numRef>
              <c:f>'CUADROS 53 Y 54'!$C$7:$G$7</c:f>
              <c:numCache/>
            </c:numRef>
          </c:val>
          <c:shape val="box"/>
        </c:ser>
        <c:shape val="box"/>
        <c:axId val="29165179"/>
        <c:axId val="61160020"/>
      </c:bar3D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91675"/>
          <c:w val="0.829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0305"/>
          <c:w val="0.947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54'!$B$34</c:f>
              <c:strCache>
                <c:ptCount val="1"/>
                <c:pt idx="0">
                  <c:v>Obligaciones pagadas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54'!$C$33:$G$33</c:f>
              <c:numCache/>
            </c:numRef>
          </c:cat>
          <c:val>
            <c:numRef>
              <c:f>'CUADROS 53 Y 54'!$C$34:$G$34</c:f>
              <c:numCache/>
            </c:numRef>
          </c:val>
          <c:shape val="box"/>
        </c:ser>
        <c:ser>
          <c:idx val="1"/>
          <c:order val="1"/>
          <c:tx>
            <c:strRef>
              <c:f>'CUADROS 53 Y 54'!$B$35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54'!$C$33:$G$33</c:f>
              <c:numCache/>
            </c:numRef>
          </c:cat>
          <c:val>
            <c:numRef>
              <c:f>'CUADROS 53 Y 54'!$C$35:$G$35</c:f>
              <c:numCache/>
            </c:numRef>
          </c:val>
          <c:shape val="box"/>
        </c:ser>
        <c:shape val="box"/>
        <c:axId val="13569269"/>
        <c:axId val="55014558"/>
      </c:bar3D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9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9145"/>
          <c:w val="0.899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85725</xdr:rowOff>
    </xdr:from>
    <xdr:to>
      <xdr:col>3</xdr:col>
      <xdr:colOff>847725</xdr:colOff>
      <xdr:row>27</xdr:row>
      <xdr:rowOff>66675</xdr:rowOff>
    </xdr:to>
    <xdr:graphicFrame>
      <xdr:nvGraphicFramePr>
        <xdr:cNvPr id="1" name="3 Gráfico"/>
        <xdr:cNvGraphicFramePr/>
      </xdr:nvGraphicFramePr>
      <xdr:xfrm>
        <a:off x="876300" y="2381250"/>
        <a:ext cx="3714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19050</xdr:rowOff>
    </xdr:from>
    <xdr:to>
      <xdr:col>3</xdr:col>
      <xdr:colOff>876300</xdr:colOff>
      <xdr:row>55</xdr:row>
      <xdr:rowOff>95250</xdr:rowOff>
    </xdr:to>
    <xdr:graphicFrame>
      <xdr:nvGraphicFramePr>
        <xdr:cNvPr id="2" name="4 Gráfico"/>
        <xdr:cNvGraphicFramePr/>
      </xdr:nvGraphicFramePr>
      <xdr:xfrm>
        <a:off x="838200" y="7391400"/>
        <a:ext cx="3781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16"/>
  <sheetViews>
    <sheetView showGridLines="0" zoomScalePageLayoutView="0" workbookViewId="0" topLeftCell="A1">
      <selection activeCell="B7" sqref="B7:G13"/>
    </sheetView>
  </sheetViews>
  <sheetFormatPr defaultColWidth="11.421875" defaultRowHeight="12.75"/>
  <cols>
    <col min="1" max="16384" width="15.28125" style="2" customWidth="1"/>
  </cols>
  <sheetData>
    <row r="7" spans="2:7" ht="15.75">
      <c r="B7" s="1" t="s">
        <v>32</v>
      </c>
      <c r="C7" s="1"/>
      <c r="D7" s="1"/>
      <c r="E7" s="1"/>
      <c r="F7" s="1"/>
      <c r="G7" s="1"/>
    </row>
    <row r="9" spans="2:7" ht="24.75" customHeight="1">
      <c r="B9" s="3"/>
      <c r="C9" s="4">
        <v>2009</v>
      </c>
      <c r="D9" s="5">
        <v>2010</v>
      </c>
      <c r="E9" s="6">
        <v>2011</v>
      </c>
      <c r="F9" s="7">
        <v>2012</v>
      </c>
      <c r="G9" s="8">
        <v>2013</v>
      </c>
    </row>
    <row r="10" spans="2:7" ht="16.5" customHeight="1">
      <c r="B10" s="2" t="s">
        <v>21</v>
      </c>
      <c r="C10" s="9">
        <v>447.74</v>
      </c>
      <c r="D10" s="10">
        <v>429.19</v>
      </c>
      <c r="E10" s="11">
        <v>347.81</v>
      </c>
      <c r="F10" s="12">
        <v>327.2</v>
      </c>
      <c r="G10" s="13">
        <v>343.94</v>
      </c>
    </row>
    <row r="11" spans="2:7" ht="16.5" customHeight="1">
      <c r="B11" s="3" t="s">
        <v>22</v>
      </c>
      <c r="C11" s="14">
        <v>423.75</v>
      </c>
      <c r="D11" s="15">
        <v>427.8</v>
      </c>
      <c r="E11" s="16">
        <v>392.91</v>
      </c>
      <c r="F11" s="17">
        <v>354.07</v>
      </c>
      <c r="G11" s="18">
        <v>322.27</v>
      </c>
    </row>
    <row r="12" spans="2:7" ht="16.5" customHeight="1">
      <c r="B12" s="2" t="s">
        <v>23</v>
      </c>
      <c r="C12" s="9">
        <f>C10-C11</f>
        <v>23.99000000000001</v>
      </c>
      <c r="D12" s="10">
        <f>D10-D11</f>
        <v>1.3899999999999864</v>
      </c>
      <c r="E12" s="11">
        <f>E10-E11</f>
        <v>-45.10000000000002</v>
      </c>
      <c r="F12" s="12">
        <f>F10-F11</f>
        <v>-26.870000000000005</v>
      </c>
      <c r="G12" s="13">
        <f>G10-G11</f>
        <v>21.670000000000016</v>
      </c>
    </row>
    <row r="13" spans="2:7" ht="16.5" customHeight="1">
      <c r="B13" s="19" t="s">
        <v>0</v>
      </c>
      <c r="C13" s="20">
        <f>C12/C10</f>
        <v>0.05358020279626571</v>
      </c>
      <c r="D13" s="21">
        <f>D12/D10</f>
        <v>0.0032386588690323315</v>
      </c>
      <c r="E13" s="22">
        <f>E12/E10</f>
        <v>-0.12966849716799408</v>
      </c>
      <c r="F13" s="23">
        <f>F12/F10</f>
        <v>-0.08212102689486554</v>
      </c>
      <c r="G13" s="24">
        <f>G12/G10</f>
        <v>0.06300517532127702</v>
      </c>
    </row>
    <row r="15" spans="3:4" ht="15.75">
      <c r="C15" s="25"/>
      <c r="D15" s="25"/>
    </row>
    <row r="16" spans="3:4" ht="15.75">
      <c r="C16" s="25"/>
      <c r="D16" s="25"/>
    </row>
  </sheetData>
  <sheetProtection/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9"/>
  <sheetViews>
    <sheetView showGridLines="0" zoomScalePageLayoutView="0" workbookViewId="0" topLeftCell="A47">
      <selection activeCell="B39" sqref="B39:D56"/>
    </sheetView>
  </sheetViews>
  <sheetFormatPr defaultColWidth="11.421875" defaultRowHeight="12.75"/>
  <cols>
    <col min="1" max="1" width="12.421875" style="27" customWidth="1"/>
    <col min="2" max="2" width="31.28125" style="27" customWidth="1"/>
    <col min="3" max="3" width="12.421875" style="27" customWidth="1"/>
    <col min="4" max="4" width="13.140625" style="27" customWidth="1"/>
    <col min="5" max="5" width="13.421875" style="27" customWidth="1"/>
    <col min="6" max="6" width="12.28125" style="27" customWidth="1"/>
    <col min="7" max="7" width="10.8515625" style="27" customWidth="1"/>
    <col min="8" max="16384" width="11.421875" style="27" customWidth="1"/>
  </cols>
  <sheetData>
    <row r="3" spans="2:7" ht="15.75">
      <c r="B3" s="26" t="s">
        <v>33</v>
      </c>
      <c r="C3" s="26"/>
      <c r="D3" s="26"/>
      <c r="E3" s="26"/>
      <c r="F3" s="26"/>
      <c r="G3" s="26"/>
    </row>
    <row r="4" spans="2:3" ht="15.75">
      <c r="B4" s="28"/>
      <c r="C4" s="28"/>
    </row>
    <row r="5" spans="2:7" ht="24.75" customHeight="1">
      <c r="B5" s="29"/>
      <c r="C5" s="30">
        <v>2009</v>
      </c>
      <c r="D5" s="31">
        <v>2010</v>
      </c>
      <c r="E5" s="32">
        <v>2011</v>
      </c>
      <c r="F5" s="33">
        <v>2012</v>
      </c>
      <c r="G5" s="34">
        <v>2013</v>
      </c>
    </row>
    <row r="6" spans="2:7" ht="15.75">
      <c r="B6" s="27" t="s">
        <v>1</v>
      </c>
      <c r="C6" s="35">
        <v>402.65</v>
      </c>
      <c r="D6" s="36">
        <v>400.73</v>
      </c>
      <c r="E6" s="37">
        <v>326.04</v>
      </c>
      <c r="F6" s="38">
        <v>303.93</v>
      </c>
      <c r="G6" s="39">
        <v>322.44</v>
      </c>
    </row>
    <row r="7" spans="2:7" ht="15.75">
      <c r="B7" s="29" t="s">
        <v>2</v>
      </c>
      <c r="C7" s="35">
        <v>447.74</v>
      </c>
      <c r="D7" s="36">
        <v>429.19</v>
      </c>
      <c r="E7" s="40">
        <v>347.81</v>
      </c>
      <c r="F7" s="41">
        <v>327.2</v>
      </c>
      <c r="G7" s="42">
        <v>343.94</v>
      </c>
    </row>
    <row r="8" spans="2:7" ht="15.75">
      <c r="B8" s="43" t="s">
        <v>0</v>
      </c>
      <c r="C8" s="44">
        <f>C6/C7</f>
        <v>0.8992942332603743</v>
      </c>
      <c r="D8" s="45">
        <f>D6/D7</f>
        <v>0.9336890421491647</v>
      </c>
      <c r="E8" s="46">
        <f>E6/E7</f>
        <v>0.9374083551364251</v>
      </c>
      <c r="F8" s="47">
        <f>F6/F7</f>
        <v>0.9288814180929096</v>
      </c>
      <c r="G8" s="48">
        <f>G6/G7</f>
        <v>0.937489096935512</v>
      </c>
    </row>
    <row r="9" spans="2:4" ht="15.75">
      <c r="B9" s="49"/>
      <c r="C9" s="50"/>
      <c r="D9" s="50"/>
    </row>
    <row r="10" spans="2:4" ht="15.75">
      <c r="B10" s="49"/>
      <c r="C10" s="50"/>
      <c r="D10" s="50"/>
    </row>
    <row r="11" spans="2:4" ht="15.75">
      <c r="B11" s="51" t="s">
        <v>28</v>
      </c>
      <c r="C11" s="52"/>
      <c r="D11" s="52"/>
    </row>
    <row r="31" spans="2:7" ht="15.75">
      <c r="B31" s="26" t="s">
        <v>34</v>
      </c>
      <c r="C31" s="26"/>
      <c r="D31" s="26"/>
      <c r="E31" s="26"/>
      <c r="F31" s="26"/>
      <c r="G31" s="26"/>
    </row>
    <row r="32" spans="2:3" ht="15.75">
      <c r="B32" s="28"/>
      <c r="C32" s="28"/>
    </row>
    <row r="33" spans="2:7" ht="25.5" customHeight="1">
      <c r="B33" s="29"/>
      <c r="C33" s="30">
        <v>2009</v>
      </c>
      <c r="D33" s="31">
        <v>2010</v>
      </c>
      <c r="E33" s="32">
        <v>2011</v>
      </c>
      <c r="F33" s="33">
        <v>2012</v>
      </c>
      <c r="G33" s="34">
        <v>2013</v>
      </c>
    </row>
    <row r="34" spans="2:7" ht="15.75">
      <c r="B34" s="27" t="s">
        <v>3</v>
      </c>
      <c r="C34" s="35">
        <v>396.36</v>
      </c>
      <c r="D34" s="36">
        <v>402.43</v>
      </c>
      <c r="E34" s="37">
        <v>358.92</v>
      </c>
      <c r="F34" s="53">
        <v>319.97</v>
      </c>
      <c r="G34" s="54">
        <v>301.87</v>
      </c>
    </row>
    <row r="35" spans="2:7" ht="15.75">
      <c r="B35" s="29" t="s">
        <v>13</v>
      </c>
      <c r="C35" s="35">
        <v>423.75</v>
      </c>
      <c r="D35" s="36">
        <v>427.8</v>
      </c>
      <c r="E35" s="40">
        <v>392.91</v>
      </c>
      <c r="F35" s="55">
        <v>354.07</v>
      </c>
      <c r="G35" s="56">
        <v>322.27</v>
      </c>
    </row>
    <row r="36" spans="2:7" ht="15.75">
      <c r="B36" s="43" t="s">
        <v>0</v>
      </c>
      <c r="C36" s="44">
        <f>C34/C35</f>
        <v>0.9353628318584071</v>
      </c>
      <c r="D36" s="45">
        <f>D34/D35</f>
        <v>0.9406965871902758</v>
      </c>
      <c r="E36" s="46">
        <f>E34/E35</f>
        <v>0.9134916393067114</v>
      </c>
      <c r="F36" s="47">
        <f>F34/F35</f>
        <v>0.9036913604654447</v>
      </c>
      <c r="G36" s="48">
        <f>G34/G35</f>
        <v>0.9366990411766531</v>
      </c>
    </row>
    <row r="39" spans="2:4" ht="15.75">
      <c r="B39" s="26" t="s">
        <v>29</v>
      </c>
      <c r="C39" s="52"/>
      <c r="D39" s="52"/>
    </row>
    <row r="40" ht="7.5" customHeight="1"/>
  </sheetData>
  <sheetProtection/>
  <mergeCells count="4">
    <mergeCell ref="B11:D11"/>
    <mergeCell ref="B39:D39"/>
    <mergeCell ref="B3:G3"/>
    <mergeCell ref="B31:G31"/>
  </mergeCells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8"/>
  <sheetViews>
    <sheetView showGridLines="0" zoomScalePageLayoutView="0" workbookViewId="0" topLeftCell="A1">
      <selection activeCell="B12" sqref="B12:G17"/>
    </sheetView>
  </sheetViews>
  <sheetFormatPr defaultColWidth="11.421875" defaultRowHeight="12.75"/>
  <cols>
    <col min="1" max="1" width="11.421875" style="27" customWidth="1"/>
    <col min="2" max="2" width="24.7109375" style="27" customWidth="1"/>
    <col min="3" max="3" width="13.7109375" style="27" customWidth="1"/>
    <col min="4" max="4" width="13.7109375" style="27" bestFit="1" customWidth="1"/>
    <col min="5" max="5" width="12.00390625" style="27" customWidth="1"/>
    <col min="6" max="6" width="13.00390625" style="68" customWidth="1"/>
    <col min="7" max="7" width="13.00390625" style="27" customWidth="1"/>
    <col min="8" max="16384" width="11.421875" style="27" customWidth="1"/>
  </cols>
  <sheetData>
    <row r="3" spans="2:7" ht="15.75">
      <c r="B3" s="26" t="s">
        <v>35</v>
      </c>
      <c r="C3" s="26"/>
      <c r="D3" s="26"/>
      <c r="E3" s="26"/>
      <c r="F3" s="26"/>
      <c r="G3" s="26"/>
    </row>
    <row r="4" ht="10.5" customHeight="1"/>
    <row r="5" spans="2:7" ht="26.25" customHeight="1">
      <c r="B5" s="29"/>
      <c r="C5" s="30">
        <v>2009</v>
      </c>
      <c r="D5" s="31">
        <v>2010</v>
      </c>
      <c r="E5" s="32">
        <v>2011</v>
      </c>
      <c r="F5" s="33">
        <v>2012</v>
      </c>
      <c r="G5" s="34">
        <v>2013</v>
      </c>
    </row>
    <row r="6" spans="2:7" ht="15.75">
      <c r="B6" s="27" t="s">
        <v>4</v>
      </c>
      <c r="C6" s="35">
        <v>822.37</v>
      </c>
      <c r="D6" s="36">
        <v>791.23</v>
      </c>
      <c r="E6" s="57">
        <v>745.9</v>
      </c>
      <c r="F6" s="53">
        <v>661.17</v>
      </c>
      <c r="G6" s="54">
        <v>745.37</v>
      </c>
    </row>
    <row r="7" spans="2:7" ht="15.75">
      <c r="B7" s="29" t="s">
        <v>5</v>
      </c>
      <c r="C7" s="35">
        <v>822.95</v>
      </c>
      <c r="D7" s="36">
        <v>804.19</v>
      </c>
      <c r="E7" s="58">
        <v>779.1</v>
      </c>
      <c r="F7" s="55">
        <v>686.97</v>
      </c>
      <c r="G7" s="56">
        <v>744.69</v>
      </c>
    </row>
    <row r="8" spans="2:7" ht="15.75">
      <c r="B8" s="27" t="s">
        <v>6</v>
      </c>
      <c r="C8" s="59">
        <f>C6-C7</f>
        <v>-0.5800000000000409</v>
      </c>
      <c r="D8" s="60">
        <f>D6-D7</f>
        <v>-12.960000000000036</v>
      </c>
      <c r="E8" s="58">
        <f>E6-E7</f>
        <v>-33.200000000000045</v>
      </c>
      <c r="F8" s="41">
        <f>F6-F7</f>
        <v>-25.800000000000068</v>
      </c>
      <c r="G8" s="42">
        <f>G6-G7</f>
        <v>0.67999999999995</v>
      </c>
    </row>
    <row r="9" spans="2:7" ht="15.75">
      <c r="B9" s="43" t="s">
        <v>0</v>
      </c>
      <c r="C9" s="44">
        <f>C8/C6</f>
        <v>-0.0007052786458650497</v>
      </c>
      <c r="D9" s="45">
        <f>D8/D6</f>
        <v>-0.01637956093676938</v>
      </c>
      <c r="E9" s="46">
        <f>E8/E6</f>
        <v>-0.04450998793403948</v>
      </c>
      <c r="F9" s="47">
        <f>F8/F6</f>
        <v>-0.03902173419846646</v>
      </c>
      <c r="G9" s="48">
        <f>G8/G6</f>
        <v>0.0009122985899619652</v>
      </c>
    </row>
    <row r="12" spans="2:7" ht="15.75">
      <c r="B12" s="26" t="s">
        <v>36</v>
      </c>
      <c r="C12" s="26"/>
      <c r="D12" s="26"/>
      <c r="E12" s="26"/>
      <c r="F12" s="26"/>
      <c r="G12" s="26"/>
    </row>
    <row r="13" ht="7.5" customHeight="1"/>
    <row r="14" spans="2:7" ht="24.75" customHeight="1">
      <c r="B14" s="29"/>
      <c r="C14" s="30">
        <v>2009</v>
      </c>
      <c r="D14" s="31">
        <v>2010</v>
      </c>
      <c r="E14" s="32">
        <v>2011</v>
      </c>
      <c r="F14" s="33">
        <v>2012</v>
      </c>
      <c r="G14" s="34">
        <v>2013</v>
      </c>
    </row>
    <row r="15" spans="2:7" ht="15.75">
      <c r="B15" s="27" t="s">
        <v>7</v>
      </c>
      <c r="C15" s="59">
        <v>742913.9</v>
      </c>
      <c r="D15" s="60">
        <v>735334.87</v>
      </c>
      <c r="E15" s="57">
        <v>717489.28</v>
      </c>
      <c r="F15" s="38">
        <v>682245.33</v>
      </c>
      <c r="G15" s="39">
        <v>647065.77</v>
      </c>
    </row>
    <row r="16" spans="2:7" s="62" customFormat="1" ht="15.75">
      <c r="B16" s="61" t="s">
        <v>8</v>
      </c>
      <c r="C16" s="59">
        <v>221228.72</v>
      </c>
      <c r="D16" s="60">
        <v>236789.32</v>
      </c>
      <c r="E16" s="58">
        <f>120629.95+87637.7+60367.75</f>
        <v>268635.4</v>
      </c>
      <c r="F16" s="41">
        <v>261771.29</v>
      </c>
      <c r="G16" s="42">
        <v>258941.15</v>
      </c>
    </row>
    <row r="17" spans="2:7" ht="15.75">
      <c r="B17" s="43" t="s">
        <v>9</v>
      </c>
      <c r="C17" s="63">
        <f>C15/C16</f>
        <v>3.3581259250607247</v>
      </c>
      <c r="D17" s="64">
        <f>D15/D16</f>
        <v>3.1054393416054404</v>
      </c>
      <c r="E17" s="65">
        <f>E15/E16</f>
        <v>2.670866460637727</v>
      </c>
      <c r="F17" s="66">
        <f>F15/F16</f>
        <v>2.6062649192736145</v>
      </c>
      <c r="G17" s="67">
        <f>G15/G16</f>
        <v>2.498891234552716</v>
      </c>
    </row>
    <row r="18" spans="4:7" ht="15.75">
      <c r="D18" s="68"/>
      <c r="G18" s="69"/>
    </row>
  </sheetData>
  <sheetProtection/>
  <mergeCells count="2">
    <mergeCell ref="B3:G3"/>
    <mergeCell ref="B12:G12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1"/>
  <sheetViews>
    <sheetView showGridLines="0" zoomScalePageLayoutView="0" workbookViewId="0" topLeftCell="A25">
      <selection activeCell="A35" sqref="A35:F41"/>
    </sheetView>
  </sheetViews>
  <sheetFormatPr defaultColWidth="11.421875" defaultRowHeight="12.75"/>
  <cols>
    <col min="1" max="1" width="23.140625" style="27" customWidth="1"/>
    <col min="2" max="2" width="17.8515625" style="68" customWidth="1"/>
    <col min="3" max="3" width="17.8515625" style="27" customWidth="1"/>
    <col min="4" max="4" width="16.421875" style="27" customWidth="1"/>
    <col min="5" max="5" width="17.140625" style="68" customWidth="1"/>
    <col min="6" max="6" width="17.140625" style="27" customWidth="1"/>
    <col min="7" max="16384" width="11.421875" style="27" customWidth="1"/>
  </cols>
  <sheetData>
    <row r="2" spans="1:6" ht="15.75">
      <c r="A2" s="26" t="s">
        <v>38</v>
      </c>
      <c r="B2" s="26"/>
      <c r="C2" s="26"/>
      <c r="D2" s="26"/>
      <c r="E2" s="26"/>
      <c r="F2" s="26"/>
    </row>
    <row r="3" ht="8.25" customHeight="1">
      <c r="A3" s="70"/>
    </row>
    <row r="4" spans="1:6" s="70" customFormat="1" ht="20.25" customHeight="1">
      <c r="A4" s="43" t="s">
        <v>14</v>
      </c>
      <c r="B4" s="71">
        <v>2009</v>
      </c>
      <c r="C4" s="72">
        <v>2010</v>
      </c>
      <c r="D4" s="32">
        <v>2011</v>
      </c>
      <c r="E4" s="33">
        <v>2012</v>
      </c>
      <c r="F4" s="34">
        <v>2013</v>
      </c>
    </row>
    <row r="5" spans="1:6" ht="15.75">
      <c r="A5" s="29" t="s">
        <v>16</v>
      </c>
      <c r="B5" s="59">
        <v>221228717.03000003</v>
      </c>
      <c r="C5" s="60">
        <v>236789315.54</v>
      </c>
      <c r="D5" s="57">
        <f>60367751.2+87637691.87+120629952.7</f>
        <v>268635395.77</v>
      </c>
      <c r="E5" s="38">
        <f>58510896.35+82155442.68+121104948.96</f>
        <v>261771287.99</v>
      </c>
      <c r="F5" s="39">
        <f>57242534.86+92178394.61+109520217.4</f>
        <v>258941146.87</v>
      </c>
    </row>
    <row r="6" spans="1:6" ht="15.75">
      <c r="A6" s="29" t="s">
        <v>15</v>
      </c>
      <c r="B6" s="59">
        <v>521685182.67</v>
      </c>
      <c r="C6" s="60">
        <v>498545556.59</v>
      </c>
      <c r="D6" s="58">
        <v>448853881.983</v>
      </c>
      <c r="E6" s="41">
        <v>420474045.8</v>
      </c>
      <c r="F6" s="42">
        <v>388124620.19</v>
      </c>
    </row>
    <row r="7" spans="1:6" s="74" customFormat="1" ht="15.75">
      <c r="A7" s="73" t="s">
        <v>0</v>
      </c>
      <c r="B7" s="44">
        <f>B5/B6</f>
        <v>0.4240655559694929</v>
      </c>
      <c r="C7" s="45">
        <f>C5/C6</f>
        <v>0.4749602366524223</v>
      </c>
      <c r="D7" s="46">
        <f>D5/D6</f>
        <v>0.5984918623922569</v>
      </c>
      <c r="E7" s="47">
        <f>E5/E6</f>
        <v>0.6225622974943678</v>
      </c>
      <c r="F7" s="48">
        <f>F5/F6</f>
        <v>0.6671598074433919</v>
      </c>
    </row>
    <row r="8" ht="15.75">
      <c r="C8" s="75"/>
    </row>
    <row r="10" spans="1:6" ht="15.75">
      <c r="A10" s="26" t="s">
        <v>37</v>
      </c>
      <c r="B10" s="26"/>
      <c r="C10" s="26"/>
      <c r="D10" s="26"/>
      <c r="E10" s="26"/>
      <c r="F10" s="26"/>
    </row>
    <row r="11" ht="8.25" customHeight="1">
      <c r="A11" s="70"/>
    </row>
    <row r="12" spans="1:6" ht="18.75" customHeight="1">
      <c r="A12" s="43" t="s">
        <v>14</v>
      </c>
      <c r="B12" s="71">
        <v>2009</v>
      </c>
      <c r="C12" s="72">
        <v>2010</v>
      </c>
      <c r="D12" s="32">
        <v>2011</v>
      </c>
      <c r="E12" s="33">
        <v>2012</v>
      </c>
      <c r="F12" s="34">
        <v>2013</v>
      </c>
    </row>
    <row r="13" spans="1:6" ht="15.75">
      <c r="A13" s="29" t="s">
        <v>17</v>
      </c>
      <c r="B13" s="59">
        <v>122964605.05</v>
      </c>
      <c r="C13" s="60">
        <v>107628788.95</v>
      </c>
      <c r="D13" s="57">
        <v>120629952.7</v>
      </c>
      <c r="E13" s="38">
        <v>121104948.96</v>
      </c>
      <c r="F13" s="39">
        <v>109520217.4</v>
      </c>
    </row>
    <row r="14" spans="1:6" ht="15.75">
      <c r="A14" s="29" t="s">
        <v>15</v>
      </c>
      <c r="B14" s="59">
        <f>B6</f>
        <v>521685182.67</v>
      </c>
      <c r="C14" s="60">
        <f>C6</f>
        <v>498545556.59</v>
      </c>
      <c r="D14" s="58">
        <f>D6</f>
        <v>448853881.983</v>
      </c>
      <c r="E14" s="41">
        <f>E6</f>
        <v>420474045.8</v>
      </c>
      <c r="F14" s="42">
        <f>F6</f>
        <v>388124620.19</v>
      </c>
    </row>
    <row r="15" spans="1:6" ht="15.75">
      <c r="A15" s="43" t="s">
        <v>0</v>
      </c>
      <c r="B15" s="44">
        <f>B13/B14</f>
        <v>0.23570653170684963</v>
      </c>
      <c r="C15" s="45">
        <f>C13/C14</f>
        <v>0.21588556457341587</v>
      </c>
      <c r="D15" s="46">
        <f>D13/D14</f>
        <v>0.26875105138239347</v>
      </c>
      <c r="E15" s="47">
        <f>E13/E14</f>
        <v>0.288020033982321</v>
      </c>
      <c r="F15" s="48">
        <f>F13/F14</f>
        <v>0.28217796991694627</v>
      </c>
    </row>
    <row r="16" spans="1:2" ht="15.75">
      <c r="A16" s="49"/>
      <c r="B16" s="50"/>
    </row>
    <row r="18" spans="1:6" ht="15.75">
      <c r="A18" s="26" t="s">
        <v>39</v>
      </c>
      <c r="B18" s="26"/>
      <c r="C18" s="26"/>
      <c r="D18" s="26"/>
      <c r="E18" s="26"/>
      <c r="F18" s="26"/>
    </row>
    <row r="19" ht="6.75" customHeight="1">
      <c r="A19" s="70"/>
    </row>
    <row r="20" spans="1:6" ht="18" customHeight="1">
      <c r="A20" s="43" t="s">
        <v>14</v>
      </c>
      <c r="B20" s="71">
        <v>2009</v>
      </c>
      <c r="C20" s="72">
        <v>2010</v>
      </c>
      <c r="D20" s="32">
        <v>2011</v>
      </c>
      <c r="E20" s="33">
        <v>2012</v>
      </c>
      <c r="F20" s="34">
        <v>2013</v>
      </c>
    </row>
    <row r="21" spans="1:6" ht="15.75">
      <c r="A21" s="29" t="s">
        <v>18</v>
      </c>
      <c r="B21" s="59">
        <f>58388128.09+39875983.89</f>
        <v>98264111.98</v>
      </c>
      <c r="C21" s="60">
        <v>129160526.59</v>
      </c>
      <c r="D21" s="57">
        <f>87637691.87+60367751.2</f>
        <v>148005443.07</v>
      </c>
      <c r="E21" s="38">
        <v>140666339.03</v>
      </c>
      <c r="F21" s="39">
        <f>92178394.61+57242534.86</f>
        <v>149420929.47</v>
      </c>
    </row>
    <row r="22" spans="1:6" ht="15.75">
      <c r="A22" s="29" t="s">
        <v>15</v>
      </c>
      <c r="B22" s="59">
        <f>B14</f>
        <v>521685182.67</v>
      </c>
      <c r="C22" s="60">
        <f>C14</f>
        <v>498545556.59</v>
      </c>
      <c r="D22" s="58">
        <f>D6</f>
        <v>448853881.983</v>
      </c>
      <c r="E22" s="41">
        <f>E6</f>
        <v>420474045.8</v>
      </c>
      <c r="F22" s="42">
        <f>F6</f>
        <v>388124620.19</v>
      </c>
    </row>
    <row r="23" spans="1:6" ht="15.75">
      <c r="A23" s="43" t="s">
        <v>0</v>
      </c>
      <c r="B23" s="44">
        <f>B21/B22</f>
        <v>0.18835902426264325</v>
      </c>
      <c r="C23" s="45">
        <f>C21/C22</f>
        <v>0.2590746720790065</v>
      </c>
      <c r="D23" s="46">
        <f>D21/D22</f>
        <v>0.3297408110098635</v>
      </c>
      <c r="E23" s="47">
        <f>E21/E22</f>
        <v>0.3345422635120467</v>
      </c>
      <c r="F23" s="48">
        <f>F21/F22</f>
        <v>0.38498183752644566</v>
      </c>
    </row>
    <row r="24" spans="1:2" ht="15.75">
      <c r="A24" s="49"/>
      <c r="B24" s="50"/>
    </row>
    <row r="25" spans="1:2" ht="15.75">
      <c r="A25" s="49"/>
      <c r="B25" s="50"/>
    </row>
    <row r="26" spans="1:6" ht="15.75">
      <c r="A26" s="76" t="s">
        <v>30</v>
      </c>
      <c r="B26" s="76"/>
      <c r="C26" s="76"/>
      <c r="D26" s="76"/>
      <c r="E26" s="76"/>
      <c r="F26" s="76"/>
    </row>
    <row r="27" spans="1:6" ht="15.75">
      <c r="A27" s="76" t="s">
        <v>40</v>
      </c>
      <c r="B27" s="76"/>
      <c r="C27" s="76"/>
      <c r="D27" s="76"/>
      <c r="E27" s="76"/>
      <c r="F27" s="76"/>
    </row>
    <row r="28" spans="1:3" ht="8.25" customHeight="1">
      <c r="A28" s="69"/>
      <c r="B28" s="69"/>
      <c r="C28" s="69"/>
    </row>
    <row r="29" spans="1:6" ht="15.75">
      <c r="A29" s="77"/>
      <c r="B29" s="30">
        <v>2009</v>
      </c>
      <c r="C29" s="31">
        <v>2010</v>
      </c>
      <c r="D29" s="32">
        <v>2011</v>
      </c>
      <c r="E29" s="33">
        <v>2012</v>
      </c>
      <c r="F29" s="34">
        <v>2013</v>
      </c>
    </row>
    <row r="30" spans="1:6" ht="15.75">
      <c r="A30" s="77" t="s">
        <v>11</v>
      </c>
      <c r="B30" s="59">
        <v>521685.18</v>
      </c>
      <c r="C30" s="60">
        <v>498545.56</v>
      </c>
      <c r="D30" s="57">
        <v>448853.88</v>
      </c>
      <c r="E30" s="38">
        <v>420474.05</v>
      </c>
      <c r="F30" s="39">
        <f>F14/1000</f>
        <v>388124.62019</v>
      </c>
    </row>
    <row r="31" spans="1:6" ht="15.75">
      <c r="A31" s="69" t="s">
        <v>10</v>
      </c>
      <c r="B31" s="59">
        <v>567632.4</v>
      </c>
      <c r="C31" s="60">
        <v>565668.47</v>
      </c>
      <c r="D31" s="58">
        <v>581409.54</v>
      </c>
      <c r="E31" s="41">
        <v>568136.04</v>
      </c>
      <c r="F31" s="42">
        <v>543639.83</v>
      </c>
    </row>
    <row r="32" spans="1:6" ht="15.75">
      <c r="A32" s="78" t="s">
        <v>12</v>
      </c>
      <c r="B32" s="44">
        <f>B30/B31</f>
        <v>0.9190546205607714</v>
      </c>
      <c r="C32" s="45">
        <f>C30/C31</f>
        <v>0.8813387813536788</v>
      </c>
      <c r="D32" s="46">
        <f>D30/D31</f>
        <v>0.7720098297664671</v>
      </c>
      <c r="E32" s="47">
        <f>E30/E31</f>
        <v>0.7400939570740838</v>
      </c>
      <c r="F32" s="48">
        <f>F30/F31</f>
        <v>0.7139370568010074</v>
      </c>
    </row>
    <row r="35" spans="1:6" ht="15.75">
      <c r="A35" s="79" t="s">
        <v>31</v>
      </c>
      <c r="B35" s="79"/>
      <c r="C35" s="79"/>
      <c r="D35" s="79"/>
      <c r="E35" s="79"/>
      <c r="F35" s="79"/>
    </row>
    <row r="36" spans="1:6" ht="15.75">
      <c r="A36" s="79" t="s">
        <v>41</v>
      </c>
      <c r="B36" s="79"/>
      <c r="C36" s="79"/>
      <c r="D36" s="79"/>
      <c r="E36" s="79"/>
      <c r="F36" s="79"/>
    </row>
    <row r="37" spans="1:3" ht="8.25" customHeight="1">
      <c r="A37" s="80"/>
      <c r="B37" s="81"/>
      <c r="C37" s="62"/>
    </row>
    <row r="38" spans="1:6" ht="20.25" customHeight="1">
      <c r="A38" s="82" t="s">
        <v>14</v>
      </c>
      <c r="B38" s="71">
        <v>2009</v>
      </c>
      <c r="C38" s="72">
        <v>2010</v>
      </c>
      <c r="D38" s="32">
        <v>2011</v>
      </c>
      <c r="E38" s="33">
        <v>2012</v>
      </c>
      <c r="F38" s="34">
        <v>2013</v>
      </c>
    </row>
    <row r="39" spans="1:6" ht="15.75">
      <c r="A39" s="61" t="s">
        <v>18</v>
      </c>
      <c r="B39" s="59">
        <v>98264111.98</v>
      </c>
      <c r="C39" s="60">
        <f>C21</f>
        <v>129160526.59</v>
      </c>
      <c r="D39" s="57">
        <f>D21</f>
        <v>148005443.07</v>
      </c>
      <c r="E39" s="38">
        <f>E21</f>
        <v>140666339.03</v>
      </c>
      <c r="F39" s="39">
        <f>F21</f>
        <v>149420929.47</v>
      </c>
    </row>
    <row r="40" spans="1:6" ht="15.75">
      <c r="A40" s="61" t="s">
        <v>19</v>
      </c>
      <c r="B40" s="83">
        <v>567632397.06</v>
      </c>
      <c r="C40" s="84">
        <v>565668468.27</v>
      </c>
      <c r="D40" s="58">
        <v>581409544.91</v>
      </c>
      <c r="E40" s="41">
        <v>568136039.27</v>
      </c>
      <c r="F40" s="42">
        <v>543639827.55</v>
      </c>
    </row>
    <row r="41" spans="1:6" ht="15.75">
      <c r="A41" s="82" t="s">
        <v>0</v>
      </c>
      <c r="B41" s="44">
        <f>B39/B40</f>
        <v>0.17311223335551315</v>
      </c>
      <c r="C41" s="45">
        <f>C39/C40</f>
        <v>0.22833255490626042</v>
      </c>
      <c r="D41" s="46">
        <f>D39/D40</f>
        <v>0.2545631463496367</v>
      </c>
      <c r="E41" s="47">
        <f>E39/E40</f>
        <v>0.24759270545614864</v>
      </c>
      <c r="F41" s="48">
        <f>F39/F40</f>
        <v>0.2748528012441424</v>
      </c>
    </row>
    <row r="44" spans="1:3" ht="15.75">
      <c r="A44" s="26"/>
      <c r="B44" s="26"/>
      <c r="C44" s="52"/>
    </row>
    <row r="45" ht="15.75">
      <c r="B45" s="27"/>
    </row>
    <row r="46" ht="15.75">
      <c r="B46" s="27"/>
    </row>
    <row r="47" ht="15.75">
      <c r="B47" s="27"/>
    </row>
    <row r="48" ht="15.75">
      <c r="B48" s="27"/>
    </row>
    <row r="49" ht="15.75">
      <c r="B49" s="27"/>
    </row>
    <row r="50" ht="15.75">
      <c r="B50" s="27"/>
    </row>
    <row r="51" ht="15.75">
      <c r="B51" s="27"/>
    </row>
  </sheetData>
  <sheetProtection/>
  <mergeCells count="8">
    <mergeCell ref="A36:F36"/>
    <mergeCell ref="A44:C44"/>
    <mergeCell ref="A2:F2"/>
    <mergeCell ref="A10:F10"/>
    <mergeCell ref="A18:F18"/>
    <mergeCell ref="A26:F26"/>
    <mergeCell ref="A27:F27"/>
    <mergeCell ref="A35:F3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tabSelected="1" zoomScalePageLayoutView="0" workbookViewId="0" topLeftCell="A1">
      <selection activeCell="A19" sqref="A19:F24"/>
    </sheetView>
  </sheetViews>
  <sheetFormatPr defaultColWidth="11.421875" defaultRowHeight="12.75"/>
  <cols>
    <col min="1" max="1" width="43.421875" style="27" customWidth="1"/>
    <col min="2" max="3" width="15.7109375" style="27" customWidth="1"/>
    <col min="4" max="4" width="15.28125" style="27" customWidth="1"/>
    <col min="5" max="5" width="16.421875" style="27" customWidth="1"/>
    <col min="6" max="6" width="16.00390625" style="27" customWidth="1"/>
    <col min="7" max="16384" width="11.421875" style="27" customWidth="1"/>
  </cols>
  <sheetData>
    <row r="2" spans="1:6" ht="15.75">
      <c r="A2" s="26" t="s">
        <v>42</v>
      </c>
      <c r="B2" s="26"/>
      <c r="C2" s="26"/>
      <c r="D2" s="26"/>
      <c r="E2" s="26"/>
      <c r="F2" s="26"/>
    </row>
    <row r="3" spans="1:2" ht="11.25" customHeight="1">
      <c r="A3" s="70"/>
      <c r="B3" s="68"/>
    </row>
    <row r="4" spans="1:6" ht="15.75">
      <c r="A4" s="43" t="s">
        <v>14</v>
      </c>
      <c r="B4" s="85">
        <v>2009</v>
      </c>
      <c r="C4" s="86">
        <v>2010</v>
      </c>
      <c r="D4" s="32">
        <v>2011</v>
      </c>
      <c r="E4" s="33">
        <v>2012</v>
      </c>
      <c r="F4" s="34">
        <v>2013</v>
      </c>
    </row>
    <row r="5" spans="1:6" ht="15.75">
      <c r="A5" s="29" t="s">
        <v>20</v>
      </c>
      <c r="B5" s="59">
        <v>153044073.2</v>
      </c>
      <c r="C5" s="60">
        <v>169311985.49</v>
      </c>
      <c r="D5" s="57">
        <v>162331740.02</v>
      </c>
      <c r="E5" s="38">
        <v>182513590.53</v>
      </c>
      <c r="F5" s="39">
        <v>190854285.95</v>
      </c>
    </row>
    <row r="6" spans="1:6" ht="15.75">
      <c r="A6" s="29" t="s">
        <v>24</v>
      </c>
      <c r="B6" s="83">
        <v>258775988.64</v>
      </c>
      <c r="C6" s="84">
        <v>270323187.08</v>
      </c>
      <c r="D6" s="58">
        <v>264931261.55</v>
      </c>
      <c r="E6" s="41">
        <v>273754672.76</v>
      </c>
      <c r="F6" s="42">
        <v>265656683.65</v>
      </c>
    </row>
    <row r="7" spans="1:6" ht="15.75">
      <c r="A7" s="43" t="s">
        <v>0</v>
      </c>
      <c r="B7" s="44">
        <f>B5/B6</f>
        <v>0.591415277763307</v>
      </c>
      <c r="C7" s="45">
        <f>C5/C6</f>
        <v>0.6263317154510075</v>
      </c>
      <c r="D7" s="46">
        <f>D5/D6</f>
        <v>0.6127315405145701</v>
      </c>
      <c r="E7" s="47">
        <f>E5/E6</f>
        <v>0.6667049321565707</v>
      </c>
      <c r="F7" s="48">
        <f>F5/F6</f>
        <v>0.7184245595772346</v>
      </c>
    </row>
    <row r="11" spans="1:6" ht="15.75">
      <c r="A11" s="26" t="s">
        <v>43</v>
      </c>
      <c r="B11" s="26"/>
      <c r="C11" s="26"/>
      <c r="D11" s="26"/>
      <c r="E11" s="26"/>
      <c r="F11" s="26"/>
    </row>
    <row r="12" spans="1:2" ht="9" customHeight="1">
      <c r="A12" s="70"/>
      <c r="B12" s="68"/>
    </row>
    <row r="13" spans="1:6" ht="15.75">
      <c r="A13" s="43" t="s">
        <v>14</v>
      </c>
      <c r="B13" s="85">
        <v>2009</v>
      </c>
      <c r="C13" s="86">
        <v>2010</v>
      </c>
      <c r="D13" s="32">
        <v>2011</v>
      </c>
      <c r="E13" s="33">
        <v>2012</v>
      </c>
      <c r="F13" s="34">
        <v>2013</v>
      </c>
    </row>
    <row r="14" spans="1:6" ht="15.75">
      <c r="A14" s="29" t="s">
        <v>25</v>
      </c>
      <c r="B14" s="59">
        <v>18217819.21</v>
      </c>
      <c r="C14" s="60">
        <v>22078038.3</v>
      </c>
      <c r="D14" s="57">
        <v>25964226.24</v>
      </c>
      <c r="E14" s="38">
        <v>29975661.66</v>
      </c>
      <c r="F14" s="39">
        <v>33994136.81</v>
      </c>
    </row>
    <row r="15" spans="1:6" ht="15.75">
      <c r="A15" s="29" t="s">
        <v>26</v>
      </c>
      <c r="B15" s="83">
        <v>259742059.6</v>
      </c>
      <c r="C15" s="84">
        <v>266194321.69</v>
      </c>
      <c r="D15" s="58">
        <v>267996867.04</v>
      </c>
      <c r="E15" s="41">
        <v>268051982.58</v>
      </c>
      <c r="F15" s="42">
        <v>271875890.33</v>
      </c>
    </row>
    <row r="16" spans="1:6" ht="15.75">
      <c r="A16" s="43" t="s">
        <v>0</v>
      </c>
      <c r="B16" s="44">
        <f>B14/B15</f>
        <v>0.07013811793921727</v>
      </c>
      <c r="C16" s="45">
        <f>C14/C15</f>
        <v>0.08293955393124901</v>
      </c>
      <c r="D16" s="46">
        <f>D14/D15</f>
        <v>0.09688257376577726</v>
      </c>
      <c r="E16" s="47">
        <f>E14/E15</f>
        <v>0.11182779314476353</v>
      </c>
      <c r="F16" s="48">
        <f>F14/F15</f>
        <v>0.12503549604467792</v>
      </c>
    </row>
    <row r="19" spans="1:6" ht="15.75">
      <c r="A19" s="26" t="s">
        <v>44</v>
      </c>
      <c r="B19" s="26"/>
      <c r="C19" s="26"/>
      <c r="D19" s="26"/>
      <c r="E19" s="26"/>
      <c r="F19" s="26"/>
    </row>
    <row r="20" spans="1:2" ht="8.25" customHeight="1">
      <c r="A20" s="70"/>
      <c r="B20" s="68"/>
    </row>
    <row r="21" spans="1:6" ht="15.75">
      <c r="A21" s="43" t="s">
        <v>14</v>
      </c>
      <c r="B21" s="85">
        <v>2009</v>
      </c>
      <c r="C21" s="86">
        <v>2010</v>
      </c>
      <c r="D21" s="32">
        <v>2011</v>
      </c>
      <c r="E21" s="33">
        <v>2012</v>
      </c>
      <c r="F21" s="34">
        <v>2013</v>
      </c>
    </row>
    <row r="22" spans="1:6" ht="15.75">
      <c r="A22" s="29" t="s">
        <v>45</v>
      </c>
      <c r="B22" s="59">
        <v>1977367.94</v>
      </c>
      <c r="C22" s="60">
        <v>2129948.6</v>
      </c>
      <c r="D22" s="57">
        <v>2633904.34</v>
      </c>
      <c r="E22" s="38">
        <v>3139742.82</v>
      </c>
      <c r="F22" s="39">
        <v>3731482.99</v>
      </c>
    </row>
    <row r="23" spans="1:6" ht="15.75">
      <c r="A23" s="29" t="s">
        <v>27</v>
      </c>
      <c r="B23" s="83">
        <v>9324797.52</v>
      </c>
      <c r="C23" s="84">
        <v>9274433.89</v>
      </c>
      <c r="D23" s="58">
        <v>25197787.07</v>
      </c>
      <c r="E23" s="41">
        <v>25291924.04</v>
      </c>
      <c r="F23" s="42">
        <v>28104738.7</v>
      </c>
    </row>
    <row r="24" spans="1:6" ht="15.75">
      <c r="A24" s="43" t="s">
        <v>0</v>
      </c>
      <c r="B24" s="44">
        <f>B22/B23</f>
        <v>0.21205478572150271</v>
      </c>
      <c r="C24" s="45">
        <f>C22/C23</f>
        <v>0.2296580713456355</v>
      </c>
      <c r="D24" s="46">
        <f>D22/D23</f>
        <v>0.10452919268993568</v>
      </c>
      <c r="E24" s="47">
        <f>E22/E23</f>
        <v>0.12414013323123993</v>
      </c>
      <c r="F24" s="48">
        <f>F22/F23</f>
        <v>0.13277059893106213</v>
      </c>
    </row>
  </sheetData>
  <sheetProtection/>
  <mergeCells count="3">
    <mergeCell ref="A2:F2"/>
    <mergeCell ref="A11:F11"/>
    <mergeCell ref="A19:F19"/>
  </mergeCells>
  <printOptions/>
  <pageMargins left="0.75" right="0.75" top="1" bottom="1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2011-08-05T09:20:57Z</cp:lastPrinted>
  <dcterms:created xsi:type="dcterms:W3CDTF">2004-10-13T09:07:46Z</dcterms:created>
  <dcterms:modified xsi:type="dcterms:W3CDTF">2014-07-18T11:52:51Z</dcterms:modified>
  <cp:category/>
  <cp:version/>
  <cp:contentType/>
  <cp:contentStatus/>
</cp:coreProperties>
</file>